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tr2268-my.sharepoint.com/personal/bgargar_iass_es/Documents/Escritorio/PT/"/>
    </mc:Choice>
  </mc:AlternateContent>
  <xr:revisionPtr revIDLastSave="0" documentId="11_E770527990AD1C37427E338629F07F940C8A2087" xr6:coauthVersionLast="47" xr6:coauthVersionMax="47" xr10:uidLastSave="{00000000-0000-0000-0000-000000000000}"/>
  <bookViews>
    <workbookView xWindow="-120" yWindow="-120" windowWidth="29040" windowHeight="15720" tabRatio="840" activeTab="15" xr2:uid="{00000000-000D-0000-FFFF-FFFF00000000}"/>
  </bookViews>
  <sheets>
    <sheet name="Laborales adscrito " sheetId="14" r:id="rId1"/>
    <sheet name="diferenciados " sheetId="16" r:id="rId2"/>
    <sheet name="Laborales base" sheetId="15" r:id="rId3"/>
    <sheet name="SUELDO" sheetId="22" r:id="rId4"/>
    <sheet name="ESPECÍFICO" sheetId="23" r:id="rId5"/>
    <sheet name="Trienios" sheetId="24" r:id="rId6"/>
    <sheet name="Cond.Trabajo" sheetId="13" r:id="rId7"/>
    <sheet name="residencia" sheetId="8" r:id="rId8"/>
    <sheet name="rotación" sheetId="7" r:id="rId9"/>
    <sheet name="nocturnidad" sheetId="6" r:id="rId10"/>
    <sheet name="guardias" sheetId="9" r:id="rId11"/>
    <sheet name="supervisión" sheetId="10" r:id="rId12"/>
    <sheet name="especial dedicación" sheetId="11" r:id="rId13"/>
    <sheet name="festivos especiales" sheetId="12" r:id="rId14"/>
    <sheet name="QUEBRANTO MONEDA" sheetId="21" r:id="rId15"/>
    <sheet name="DESTINO" sheetId="2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9" l="1"/>
  <c r="D22" i="9" l="1"/>
  <c r="F22" i="9"/>
  <c r="F21" i="9"/>
  <c r="D21" i="9"/>
  <c r="F13" i="9" l="1"/>
  <c r="D13" i="9"/>
  <c r="F9" i="9"/>
  <c r="D9" i="9"/>
  <c r="F12" i="9"/>
  <c r="D12" i="9"/>
  <c r="F8" i="9"/>
  <c r="D8" i="9"/>
  <c r="D6" i="9"/>
  <c r="F6" i="9"/>
  <c r="D11" i="9"/>
  <c r="F11" i="9"/>
  <c r="D7" i="9"/>
  <c r="F7" i="9"/>
  <c r="F14" i="9"/>
  <c r="D14" i="9"/>
  <c r="F10" i="9"/>
  <c r="D10" i="9"/>
  <c r="L16" i="16"/>
  <c r="E16" i="16" s="1"/>
  <c r="M16" i="16"/>
  <c r="F16" i="16" s="1"/>
  <c r="N16" i="16"/>
  <c r="G16" i="16" s="1"/>
  <c r="O16" i="16"/>
  <c r="H16" i="16" s="1"/>
  <c r="P16" i="16" l="1"/>
  <c r="N17" i="16" l="1"/>
  <c r="G17" i="16" s="1"/>
  <c r="N10" i="16"/>
  <c r="G10" i="16" s="1"/>
  <c r="N9" i="16"/>
  <c r="N8" i="16"/>
  <c r="G8" i="16" s="1"/>
  <c r="N7" i="16"/>
  <c r="G7" i="16" s="1"/>
  <c r="M17" i="16"/>
  <c r="F17" i="16" s="1"/>
  <c r="L17" i="16"/>
  <c r="E17" i="16" s="1"/>
  <c r="O7" i="16"/>
  <c r="H7" i="16" s="1"/>
  <c r="O8" i="16"/>
  <c r="H8" i="16" s="1"/>
  <c r="O9" i="16"/>
  <c r="H9" i="16" s="1"/>
  <c r="O10" i="16"/>
  <c r="H10" i="16" s="1"/>
  <c r="M7" i="16"/>
  <c r="F7" i="16" s="1"/>
  <c r="M8" i="16"/>
  <c r="F8" i="16" s="1"/>
  <c r="M9" i="16"/>
  <c r="F9" i="16" s="1"/>
  <c r="M10" i="16"/>
  <c r="F10" i="16" s="1"/>
  <c r="L7" i="16"/>
  <c r="E7" i="16" s="1"/>
  <c r="L8" i="16"/>
  <c r="L9" i="16"/>
  <c r="L10" i="16"/>
  <c r="E10" i="16" s="1"/>
  <c r="G9" i="16"/>
  <c r="L11" i="16"/>
  <c r="M11" i="16"/>
  <c r="F11" i="16" s="1"/>
  <c r="N11" i="16"/>
  <c r="O11" i="16"/>
  <c r="H11" i="16" s="1"/>
  <c r="O17" i="16"/>
  <c r="H17" i="16" s="1"/>
  <c r="P7" i="16" l="1"/>
  <c r="P9" i="16"/>
  <c r="P8" i="16"/>
  <c r="E9" i="16"/>
  <c r="E8" i="16"/>
  <c r="P10" i="16"/>
  <c r="P17" i="16"/>
  <c r="G11" i="16"/>
  <c r="O112" i="14"/>
  <c r="M112" i="14"/>
  <c r="F112" i="14" s="1"/>
  <c r="N112" i="14"/>
  <c r="G112" i="14" s="1"/>
  <c r="O72" i="14"/>
  <c r="M72" i="14"/>
  <c r="F72" i="14" s="1"/>
  <c r="N72" i="14"/>
  <c r="G72" i="14" s="1"/>
  <c r="H112" i="14" l="1"/>
  <c r="H72" i="14"/>
  <c r="P167" i="15"/>
  <c r="P123" i="15"/>
  <c r="P79" i="15"/>
  <c r="P41" i="15"/>
  <c r="L167" i="15"/>
  <c r="L123" i="15"/>
  <c r="L79" i="15"/>
  <c r="L41" i="15"/>
  <c r="M108" i="14"/>
  <c r="P154" i="14"/>
  <c r="L154" i="14"/>
  <c r="L109" i="14"/>
  <c r="P109" i="14"/>
  <c r="P65" i="14"/>
  <c r="L65" i="14"/>
  <c r="P33" i="14"/>
  <c r="L33" i="14"/>
  <c r="M166" i="15" l="1"/>
  <c r="F166" i="15"/>
  <c r="M122" i="15"/>
  <c r="F122" i="15"/>
  <c r="M78" i="15"/>
  <c r="F78" i="15"/>
  <c r="M40" i="15"/>
  <c r="F40" i="15"/>
  <c r="M153" i="14"/>
  <c r="F153" i="14"/>
  <c r="F108" i="14"/>
  <c r="M64" i="14"/>
  <c r="F64" i="14"/>
  <c r="M32" i="14"/>
  <c r="F32" i="14"/>
  <c r="N87" i="15" l="1"/>
  <c r="O22" i="14"/>
  <c r="O186" i="15"/>
  <c r="O185" i="15"/>
  <c r="O184" i="15"/>
  <c r="O182" i="15"/>
  <c r="O179" i="15"/>
  <c r="O177" i="15"/>
  <c r="O176" i="15"/>
  <c r="O175" i="15"/>
  <c r="O172" i="15"/>
  <c r="O171" i="15"/>
  <c r="O170" i="15"/>
  <c r="O183" i="15"/>
  <c r="O163" i="15"/>
  <c r="O160" i="15"/>
  <c r="O157" i="15"/>
  <c r="O156" i="15"/>
  <c r="O153" i="15"/>
  <c r="O151" i="15"/>
  <c r="O148" i="15"/>
  <c r="O145" i="15"/>
  <c r="O142" i="15"/>
  <c r="O140" i="15"/>
  <c r="O138" i="15"/>
  <c r="O136" i="15"/>
  <c r="O134" i="15"/>
  <c r="O133" i="15"/>
  <c r="O130" i="15"/>
  <c r="O127" i="15"/>
  <c r="O126" i="15"/>
  <c r="O88" i="15"/>
  <c r="O87" i="15"/>
  <c r="O119" i="15"/>
  <c r="O116" i="15"/>
  <c r="O114" i="15"/>
  <c r="O111" i="15"/>
  <c r="O109" i="15"/>
  <c r="O106" i="15"/>
  <c r="O104" i="15"/>
  <c r="O102" i="15"/>
  <c r="O99" i="15"/>
  <c r="O97" i="15"/>
  <c r="O95" i="15"/>
  <c r="O93" i="15"/>
  <c r="O91" i="15"/>
  <c r="O86" i="15"/>
  <c r="O84" i="15"/>
  <c r="O82" i="15"/>
  <c r="O17" i="15"/>
  <c r="O75" i="15"/>
  <c r="O73" i="15"/>
  <c r="O70" i="15"/>
  <c r="O68" i="15"/>
  <c r="O66" i="15"/>
  <c r="O63" i="15"/>
  <c r="O60" i="15"/>
  <c r="O57" i="15"/>
  <c r="O51" i="15"/>
  <c r="O48" i="15"/>
  <c r="O46" i="15"/>
  <c r="O37" i="15"/>
  <c r="O34" i="15"/>
  <c r="O31" i="15"/>
  <c r="O29" i="15"/>
  <c r="O26" i="15"/>
  <c r="O23" i="15"/>
  <c r="O21" i="15"/>
  <c r="O19" i="15"/>
  <c r="O16" i="15"/>
  <c r="O61" i="15"/>
  <c r="O54" i="15"/>
  <c r="O44" i="15"/>
  <c r="O27" i="15"/>
  <c r="O13" i="15"/>
  <c r="O11" i="15"/>
  <c r="O9" i="15"/>
  <c r="N186" i="15"/>
  <c r="N185" i="15"/>
  <c r="N184" i="15"/>
  <c r="N183" i="15"/>
  <c r="N182" i="15"/>
  <c r="N179" i="15"/>
  <c r="N177" i="15"/>
  <c r="N176" i="15"/>
  <c r="N175" i="15"/>
  <c r="N172" i="15"/>
  <c r="N171" i="15"/>
  <c r="N170" i="15"/>
  <c r="N163" i="15"/>
  <c r="N160" i="15"/>
  <c r="N157" i="15"/>
  <c r="N156" i="15"/>
  <c r="N153" i="15"/>
  <c r="N151" i="15"/>
  <c r="N148" i="15"/>
  <c r="N145" i="15"/>
  <c r="N142" i="15"/>
  <c r="N140" i="15"/>
  <c r="N138" i="15"/>
  <c r="N136" i="15"/>
  <c r="N134" i="15"/>
  <c r="N133" i="15"/>
  <c r="N130" i="15"/>
  <c r="N127" i="15"/>
  <c r="N126" i="15"/>
  <c r="N119" i="15"/>
  <c r="N116" i="15"/>
  <c r="N114" i="15"/>
  <c r="N111" i="15"/>
  <c r="N109" i="15"/>
  <c r="N106" i="15"/>
  <c r="N104" i="15"/>
  <c r="N102" i="15"/>
  <c r="N99" i="15"/>
  <c r="N97" i="15"/>
  <c r="N95" i="15"/>
  <c r="N93" i="15"/>
  <c r="N91" i="15"/>
  <c r="N88" i="15"/>
  <c r="N86" i="15"/>
  <c r="N84" i="15"/>
  <c r="N82" i="15"/>
  <c r="N75" i="15"/>
  <c r="N73" i="15"/>
  <c r="N70" i="15"/>
  <c r="N68" i="15"/>
  <c r="N66" i="15"/>
  <c r="N63" i="15"/>
  <c r="N61" i="15"/>
  <c r="N60" i="15"/>
  <c r="N57" i="15"/>
  <c r="N54" i="15"/>
  <c r="N51" i="15"/>
  <c r="N48" i="15"/>
  <c r="N46" i="15"/>
  <c r="N44" i="15"/>
  <c r="D7" i="11"/>
  <c r="N37" i="15"/>
  <c r="N34" i="15"/>
  <c r="N31" i="15"/>
  <c r="N29" i="15"/>
  <c r="N27" i="15"/>
  <c r="N26" i="15"/>
  <c r="N23" i="15"/>
  <c r="N21" i="15"/>
  <c r="N19" i="15"/>
  <c r="N17" i="15"/>
  <c r="N16" i="15"/>
  <c r="N13" i="15"/>
  <c r="N11" i="15"/>
  <c r="N9" i="15"/>
  <c r="M186" i="15"/>
  <c r="M185" i="15"/>
  <c r="M184" i="15"/>
  <c r="M183" i="15"/>
  <c r="M182" i="15"/>
  <c r="M179" i="15"/>
  <c r="M177" i="15"/>
  <c r="M176" i="15"/>
  <c r="M175" i="15"/>
  <c r="M172" i="15"/>
  <c r="M171" i="15"/>
  <c r="M170" i="15"/>
  <c r="M163" i="15"/>
  <c r="M160" i="15"/>
  <c r="M157" i="15"/>
  <c r="M156" i="15"/>
  <c r="M153" i="15"/>
  <c r="M151" i="15"/>
  <c r="M148" i="15"/>
  <c r="M145" i="15"/>
  <c r="M142" i="15"/>
  <c r="M140" i="15"/>
  <c r="M138" i="15"/>
  <c r="M136" i="15"/>
  <c r="M134" i="15"/>
  <c r="M133" i="15"/>
  <c r="M130" i="15"/>
  <c r="M127" i="15"/>
  <c r="M126" i="15"/>
  <c r="M119" i="15"/>
  <c r="M116" i="15"/>
  <c r="M114" i="15"/>
  <c r="M111" i="15"/>
  <c r="M109" i="15"/>
  <c r="M106" i="15"/>
  <c r="M104" i="15"/>
  <c r="M102" i="15"/>
  <c r="M99" i="15"/>
  <c r="M97" i="15"/>
  <c r="M95" i="15"/>
  <c r="M93" i="15"/>
  <c r="M91" i="15"/>
  <c r="M88" i="15"/>
  <c r="M87" i="15"/>
  <c r="M86" i="15"/>
  <c r="M84" i="15"/>
  <c r="M82" i="15"/>
  <c r="M75" i="15"/>
  <c r="M73" i="15"/>
  <c r="M70" i="15"/>
  <c r="M68" i="15"/>
  <c r="M66" i="15"/>
  <c r="M63" i="15"/>
  <c r="M61" i="15"/>
  <c r="M60" i="15"/>
  <c r="M57" i="15"/>
  <c r="M54" i="15"/>
  <c r="M51" i="15"/>
  <c r="M48" i="15"/>
  <c r="M46" i="15"/>
  <c r="M44" i="15"/>
  <c r="M37" i="15"/>
  <c r="M34" i="15"/>
  <c r="M31" i="15"/>
  <c r="M29" i="15"/>
  <c r="M27" i="15"/>
  <c r="M26" i="15"/>
  <c r="M23" i="15"/>
  <c r="M21" i="15"/>
  <c r="M19" i="15"/>
  <c r="M17" i="15"/>
  <c r="M16" i="15"/>
  <c r="M13" i="15"/>
  <c r="M11" i="15"/>
  <c r="M9" i="15"/>
  <c r="T169" i="15"/>
  <c r="T126" i="15"/>
  <c r="T81" i="15"/>
  <c r="T43" i="15"/>
  <c r="T8" i="15"/>
  <c r="W8" i="16"/>
  <c r="V8" i="16"/>
  <c r="U8" i="16"/>
  <c r="T8" i="16"/>
  <c r="S8" i="16"/>
  <c r="N42" i="16"/>
  <c r="N37" i="16"/>
  <c r="N38" i="16"/>
  <c r="N39" i="16"/>
  <c r="N40" i="16"/>
  <c r="N41" i="16"/>
  <c r="N33" i="16"/>
  <c r="N34" i="16"/>
  <c r="N35" i="16"/>
  <c r="N36" i="16"/>
  <c r="N32" i="16"/>
  <c r="N29" i="16"/>
  <c r="N27" i="16"/>
  <c r="N31" i="16"/>
  <c r="N30" i="16"/>
  <c r="N28" i="16"/>
  <c r="N26" i="16"/>
  <c r="N25" i="16"/>
  <c r="N24" i="16"/>
  <c r="N23" i="16"/>
  <c r="N22" i="16"/>
  <c r="N21" i="16"/>
  <c r="N20" i="16"/>
  <c r="N19" i="16"/>
  <c r="N18" i="16"/>
  <c r="N15" i="16"/>
  <c r="N14" i="16"/>
  <c r="N13" i="16"/>
  <c r="N12" i="16"/>
  <c r="M42" i="16"/>
  <c r="M41" i="16"/>
  <c r="M40" i="16"/>
  <c r="I16" i="16" l="1"/>
  <c r="J16" i="16"/>
  <c r="J9" i="16"/>
  <c r="I9" i="16"/>
  <c r="J10" i="16"/>
  <c r="I10" i="16"/>
  <c r="J7" i="16"/>
  <c r="I7" i="16"/>
  <c r="K7" i="16" s="1"/>
  <c r="Q7" i="16" s="1"/>
  <c r="J8" i="16"/>
  <c r="I8" i="16"/>
  <c r="I17" i="16"/>
  <c r="J17" i="16"/>
  <c r="J11" i="16"/>
  <c r="I11" i="16"/>
  <c r="M33" i="16"/>
  <c r="M34" i="16"/>
  <c r="M35" i="16"/>
  <c r="M36" i="16"/>
  <c r="M37" i="16"/>
  <c r="M38" i="16"/>
  <c r="M39" i="16"/>
  <c r="M32" i="16"/>
  <c r="M30" i="16"/>
  <c r="M31" i="16"/>
  <c r="M24" i="16"/>
  <c r="M25" i="16"/>
  <c r="M26" i="16"/>
  <c r="M27" i="16"/>
  <c r="M28" i="16"/>
  <c r="M29" i="16"/>
  <c r="M23" i="16"/>
  <c r="M19" i="16"/>
  <c r="M20" i="16"/>
  <c r="M21" i="16"/>
  <c r="M22" i="16"/>
  <c r="M18" i="16"/>
  <c r="M12" i="16"/>
  <c r="M13" i="16"/>
  <c r="M14" i="16"/>
  <c r="M15" i="16"/>
  <c r="L42" i="16"/>
  <c r="L41" i="16"/>
  <c r="L40" i="16"/>
  <c r="L33" i="16"/>
  <c r="L34" i="16"/>
  <c r="L35" i="16"/>
  <c r="L36" i="16"/>
  <c r="L37" i="16"/>
  <c r="L38" i="16"/>
  <c r="L39" i="16"/>
  <c r="L32" i="16"/>
  <c r="L31" i="16"/>
  <c r="L30" i="16"/>
  <c r="L29" i="16"/>
  <c r="L28" i="16"/>
  <c r="L27" i="16"/>
  <c r="L26" i="16"/>
  <c r="L25" i="16"/>
  <c r="L24" i="16"/>
  <c r="L23" i="16"/>
  <c r="L22" i="16"/>
  <c r="L21" i="16"/>
  <c r="L20" i="16"/>
  <c r="L19" i="16"/>
  <c r="L18" i="16"/>
  <c r="L15" i="16"/>
  <c r="L14" i="16"/>
  <c r="L13" i="16"/>
  <c r="L12" i="16"/>
  <c r="P11" i="16"/>
  <c r="O166" i="14"/>
  <c r="O165" i="14"/>
  <c r="O162" i="14"/>
  <c r="O160" i="14"/>
  <c r="O157" i="14"/>
  <c r="O148" i="14"/>
  <c r="O145" i="14"/>
  <c r="O142" i="14"/>
  <c r="O139" i="14"/>
  <c r="O137" i="14"/>
  <c r="O134" i="14"/>
  <c r="O131" i="14"/>
  <c r="O128" i="14"/>
  <c r="O126" i="14"/>
  <c r="O124" i="14"/>
  <c r="O122" i="14"/>
  <c r="O120" i="14"/>
  <c r="O117" i="14"/>
  <c r="O114" i="14"/>
  <c r="O113" i="14"/>
  <c r="O104" i="14"/>
  <c r="O101" i="14"/>
  <c r="O99" i="14"/>
  <c r="O96" i="14"/>
  <c r="O94" i="14"/>
  <c r="O91" i="14"/>
  <c r="O89" i="14"/>
  <c r="O87" i="14"/>
  <c r="O84" i="14"/>
  <c r="O82" i="14"/>
  <c r="O80" i="14"/>
  <c r="O78" i="14"/>
  <c r="O76" i="14"/>
  <c r="O73" i="14"/>
  <c r="O70" i="14"/>
  <c r="O68" i="14"/>
  <c r="O61" i="14"/>
  <c r="O59" i="14"/>
  <c r="O56" i="14"/>
  <c r="O54" i="14"/>
  <c r="O52" i="14"/>
  <c r="O49" i="14"/>
  <c r="O47" i="14"/>
  <c r="O44" i="14"/>
  <c r="O41" i="14"/>
  <c r="O38" i="14"/>
  <c r="O36" i="14"/>
  <c r="O28" i="14"/>
  <c r="O25" i="14"/>
  <c r="O20" i="14"/>
  <c r="O18" i="14"/>
  <c r="O15" i="14"/>
  <c r="O13" i="14"/>
  <c r="O11" i="14"/>
  <c r="O9" i="14"/>
  <c r="K16" i="16" l="1"/>
  <c r="Q16" i="16" s="1"/>
  <c r="K9" i="16"/>
  <c r="Q9" i="16" s="1"/>
  <c r="K17" i="16"/>
  <c r="Q17" i="16" s="1"/>
  <c r="K8" i="16"/>
  <c r="Q8" i="16" s="1"/>
  <c r="K10" i="16"/>
  <c r="Q10" i="16" s="1"/>
  <c r="F170" i="14"/>
  <c r="P112" i="14" s="1"/>
  <c r="N166" i="14"/>
  <c r="N165" i="14"/>
  <c r="N162" i="14"/>
  <c r="N160" i="14"/>
  <c r="N157" i="14"/>
  <c r="N148" i="14"/>
  <c r="N145" i="14"/>
  <c r="N142" i="14"/>
  <c r="N139" i="14"/>
  <c r="N137" i="14"/>
  <c r="N134" i="14"/>
  <c r="N131" i="14"/>
  <c r="N128" i="14"/>
  <c r="N126" i="14"/>
  <c r="N124" i="14"/>
  <c r="N122" i="14"/>
  <c r="N120" i="14"/>
  <c r="N117" i="14"/>
  <c r="N114" i="14"/>
  <c r="N113" i="14"/>
  <c r="N104" i="14"/>
  <c r="N101" i="14"/>
  <c r="N99" i="14"/>
  <c r="N96" i="14"/>
  <c r="N94" i="14"/>
  <c r="N91" i="14"/>
  <c r="N89" i="14"/>
  <c r="N87" i="14"/>
  <c r="N84" i="14"/>
  <c r="N82" i="14"/>
  <c r="N80" i="14"/>
  <c r="N78" i="14"/>
  <c r="N76" i="14"/>
  <c r="N73" i="14"/>
  <c r="N70" i="14"/>
  <c r="N68" i="14"/>
  <c r="N61" i="14"/>
  <c r="N59" i="14"/>
  <c r="N56" i="14"/>
  <c r="N54" i="14"/>
  <c r="N52" i="14"/>
  <c r="N49" i="14"/>
  <c r="N47" i="14"/>
  <c r="N44" i="14"/>
  <c r="N41" i="14"/>
  <c r="N38" i="14"/>
  <c r="N36" i="14"/>
  <c r="N28" i="14"/>
  <c r="N25" i="14"/>
  <c r="N22" i="14"/>
  <c r="N20" i="14"/>
  <c r="N18" i="14"/>
  <c r="N15" i="14"/>
  <c r="N13" i="14"/>
  <c r="N11" i="14"/>
  <c r="N9" i="14"/>
  <c r="M166" i="14"/>
  <c r="M165" i="14"/>
  <c r="M162" i="14"/>
  <c r="M160" i="14"/>
  <c r="M157" i="14"/>
  <c r="M148" i="14"/>
  <c r="M145" i="14"/>
  <c r="M142" i="14"/>
  <c r="M139" i="14"/>
  <c r="M137" i="14"/>
  <c r="M134" i="14"/>
  <c r="M131" i="14"/>
  <c r="M128" i="14"/>
  <c r="M126" i="14"/>
  <c r="M124" i="14"/>
  <c r="M122" i="14"/>
  <c r="M120" i="14"/>
  <c r="M117" i="14"/>
  <c r="M114" i="14"/>
  <c r="M113" i="14"/>
  <c r="M104" i="14"/>
  <c r="M101" i="14"/>
  <c r="M99" i="14"/>
  <c r="M96" i="14"/>
  <c r="M94" i="14"/>
  <c r="M91" i="14"/>
  <c r="M89" i="14"/>
  <c r="M87" i="14"/>
  <c r="M84" i="14"/>
  <c r="M82" i="14"/>
  <c r="M80" i="14"/>
  <c r="M78" i="14"/>
  <c r="M76" i="14"/>
  <c r="M73" i="14"/>
  <c r="M70" i="14"/>
  <c r="M68" i="14"/>
  <c r="M61" i="14"/>
  <c r="M59" i="14"/>
  <c r="M56" i="14"/>
  <c r="M54" i="14"/>
  <c r="M52" i="14"/>
  <c r="M49" i="14"/>
  <c r="M47" i="14"/>
  <c r="M44" i="14"/>
  <c r="M41" i="14"/>
  <c r="M38" i="14"/>
  <c r="M36" i="14"/>
  <c r="M28" i="14"/>
  <c r="M25" i="14"/>
  <c r="I112" i="14" l="1"/>
  <c r="Q112" i="14"/>
  <c r="P9" i="14"/>
  <c r="P72" i="14"/>
  <c r="M22" i="14"/>
  <c r="M20" i="14"/>
  <c r="M18" i="14"/>
  <c r="M15" i="14"/>
  <c r="M13" i="14"/>
  <c r="M11" i="14"/>
  <c r="M9" i="14"/>
  <c r="T156" i="14"/>
  <c r="T111" i="14"/>
  <c r="T67" i="14"/>
  <c r="T35" i="14"/>
  <c r="T8" i="14"/>
  <c r="K112" i="14" l="1"/>
  <c r="J112" i="14"/>
  <c r="I72" i="14"/>
  <c r="Q72" i="14"/>
  <c r="J72" i="14"/>
  <c r="K72" i="14"/>
  <c r="L112" i="14" l="1"/>
  <c r="R112" i="14" s="1"/>
  <c r="L72" i="14"/>
  <c r="R72" i="14" s="1"/>
  <c r="E11" i="16" l="1"/>
  <c r="K11" i="16" s="1"/>
  <c r="D9" i="11" l="1"/>
  <c r="D8" i="11"/>
  <c r="F9" i="7"/>
  <c r="F8" i="7"/>
  <c r="F7" i="7"/>
  <c r="K10" i="13" l="1"/>
  <c r="E7" i="12" l="1"/>
  <c r="E6" i="12"/>
  <c r="E5" i="12"/>
  <c r="E9" i="10"/>
  <c r="E8" i="10"/>
  <c r="E7" i="10"/>
  <c r="O42" i="16" l="1"/>
  <c r="J42" i="16" s="1"/>
  <c r="O41" i="16"/>
  <c r="O40" i="16"/>
  <c r="O39" i="16"/>
  <c r="O38" i="16"/>
  <c r="O37" i="16"/>
  <c r="O36" i="16"/>
  <c r="O35" i="16"/>
  <c r="O34" i="16"/>
  <c r="O33" i="16"/>
  <c r="O32" i="16"/>
  <c r="O31" i="16"/>
  <c r="O30" i="16"/>
  <c r="O29" i="16"/>
  <c r="O28" i="16"/>
  <c r="O27" i="16"/>
  <c r="O26" i="16"/>
  <c r="O25" i="16"/>
  <c r="O24" i="16"/>
  <c r="O23" i="16"/>
  <c r="O22" i="16"/>
  <c r="I22" i="16" s="1"/>
  <c r="O21" i="16"/>
  <c r="O20" i="16"/>
  <c r="O19" i="16"/>
  <c r="O18" i="16"/>
  <c r="O15" i="16"/>
  <c r="O14" i="16"/>
  <c r="O13" i="16"/>
  <c r="O12" i="16"/>
  <c r="P9" i="15"/>
  <c r="P11" i="15"/>
  <c r="P13" i="15"/>
  <c r="P16" i="15"/>
  <c r="P17" i="15"/>
  <c r="P19" i="15"/>
  <c r="P21" i="15"/>
  <c r="P23" i="15"/>
  <c r="P26" i="15"/>
  <c r="P27" i="15"/>
  <c r="P29" i="15"/>
  <c r="P31" i="15"/>
  <c r="P34" i="15"/>
  <c r="P37" i="15"/>
  <c r="P44" i="15"/>
  <c r="J44" i="15" s="1"/>
  <c r="P46" i="15"/>
  <c r="P48" i="15"/>
  <c r="P51" i="15"/>
  <c r="P54" i="15"/>
  <c r="P57" i="15"/>
  <c r="P60" i="15"/>
  <c r="P61" i="15"/>
  <c r="P63" i="15"/>
  <c r="P66" i="15"/>
  <c r="P68" i="15"/>
  <c r="P70" i="15"/>
  <c r="P73" i="15"/>
  <c r="P75" i="15"/>
  <c r="P82" i="15"/>
  <c r="P84" i="15"/>
  <c r="P86" i="15"/>
  <c r="P87" i="15"/>
  <c r="P88" i="15"/>
  <c r="P91" i="15"/>
  <c r="P93" i="15"/>
  <c r="P95" i="15"/>
  <c r="P97" i="15"/>
  <c r="P99" i="15"/>
  <c r="P102" i="15"/>
  <c r="P104" i="15"/>
  <c r="P106" i="15"/>
  <c r="P109" i="15"/>
  <c r="P111" i="15"/>
  <c r="P114" i="15"/>
  <c r="P116" i="15"/>
  <c r="P119" i="15"/>
  <c r="P127" i="15"/>
  <c r="P126" i="15"/>
  <c r="P130" i="15"/>
  <c r="P134" i="15"/>
  <c r="P133" i="15"/>
  <c r="P136" i="15"/>
  <c r="P138" i="15"/>
  <c r="P140" i="15"/>
  <c r="P142" i="15"/>
  <c r="P145" i="15"/>
  <c r="P148" i="15"/>
  <c r="P151" i="15"/>
  <c r="P153" i="15"/>
  <c r="P157" i="15"/>
  <c r="P156" i="15"/>
  <c r="P160" i="15"/>
  <c r="P163" i="15"/>
  <c r="P186" i="15"/>
  <c r="P185" i="15"/>
  <c r="P184" i="15"/>
  <c r="P183" i="15"/>
  <c r="P182" i="15"/>
  <c r="P179" i="15"/>
  <c r="P177" i="15"/>
  <c r="P176" i="15"/>
  <c r="P175" i="15"/>
  <c r="P172" i="15"/>
  <c r="P171" i="15"/>
  <c r="P170" i="15"/>
  <c r="J170" i="15" s="1"/>
  <c r="P11" i="14"/>
  <c r="P13" i="14"/>
  <c r="P15" i="14"/>
  <c r="P18" i="14"/>
  <c r="P20" i="14"/>
  <c r="P22" i="14"/>
  <c r="P25" i="14"/>
  <c r="P28" i="14"/>
  <c r="P36" i="14"/>
  <c r="P38" i="14"/>
  <c r="P41" i="14"/>
  <c r="P44" i="14"/>
  <c r="P47" i="14"/>
  <c r="P49" i="14"/>
  <c r="P52" i="14"/>
  <c r="P54" i="14"/>
  <c r="P56" i="14"/>
  <c r="P59" i="14"/>
  <c r="P61" i="14"/>
  <c r="P68" i="14"/>
  <c r="P70" i="14"/>
  <c r="P73" i="14"/>
  <c r="P76" i="14"/>
  <c r="P78" i="14"/>
  <c r="P80" i="14"/>
  <c r="P82" i="14"/>
  <c r="P84" i="14"/>
  <c r="P87" i="14"/>
  <c r="P89" i="14"/>
  <c r="P91" i="14"/>
  <c r="P94" i="14"/>
  <c r="P96" i="14"/>
  <c r="P99" i="14"/>
  <c r="P101" i="14"/>
  <c r="P104" i="14"/>
  <c r="P113" i="14"/>
  <c r="P114" i="14"/>
  <c r="P117" i="14"/>
  <c r="P120" i="14"/>
  <c r="P122" i="14"/>
  <c r="P124" i="14"/>
  <c r="P126" i="14"/>
  <c r="P128" i="14"/>
  <c r="P131" i="14"/>
  <c r="P134" i="14"/>
  <c r="P137" i="14"/>
  <c r="P139" i="14"/>
  <c r="P142" i="14"/>
  <c r="P145" i="14"/>
  <c r="P148" i="14"/>
  <c r="P165" i="14"/>
  <c r="P162" i="14"/>
  <c r="J162" i="14" s="1"/>
  <c r="P160" i="14"/>
  <c r="P157" i="14"/>
  <c r="J157" i="14" s="1"/>
  <c r="P166" i="14"/>
  <c r="K7" i="13" l="1"/>
  <c r="K163" i="15" l="1"/>
  <c r="J184" i="15"/>
  <c r="P34" i="16"/>
  <c r="J41" i="16"/>
  <c r="K148" i="14"/>
  <c r="J166" i="14"/>
  <c r="K170" i="15"/>
  <c r="J160" i="15"/>
  <c r="J157" i="15"/>
  <c r="I156" i="15"/>
  <c r="I153" i="15"/>
  <c r="Q148" i="15"/>
  <c r="Q145" i="15"/>
  <c r="I142" i="15"/>
  <c r="J140" i="15"/>
  <c r="Q136" i="15"/>
  <c r="K134" i="15"/>
  <c r="J133" i="15"/>
  <c r="Q127" i="15"/>
  <c r="Q126" i="15"/>
  <c r="J119" i="15"/>
  <c r="K114" i="15"/>
  <c r="I111" i="15"/>
  <c r="K109" i="15"/>
  <c r="K104" i="15"/>
  <c r="Q102" i="15"/>
  <c r="K99" i="15"/>
  <c r="K95" i="15"/>
  <c r="Q93" i="15"/>
  <c r="K91" i="15"/>
  <c r="K87" i="15"/>
  <c r="Q86" i="15"/>
  <c r="K84" i="15"/>
  <c r="J68" i="15"/>
  <c r="J75" i="15"/>
  <c r="Q73" i="15"/>
  <c r="J70" i="15"/>
  <c r="Q66" i="15"/>
  <c r="I63" i="15"/>
  <c r="K61" i="15"/>
  <c r="K60" i="15"/>
  <c r="Q57" i="15"/>
  <c r="Q54" i="15"/>
  <c r="I51" i="15"/>
  <c r="Q48" i="15"/>
  <c r="K46" i="15"/>
  <c r="K44" i="15"/>
  <c r="J37" i="15"/>
  <c r="K34" i="15"/>
  <c r="Q31" i="15"/>
  <c r="I29" i="15"/>
  <c r="K27" i="15"/>
  <c r="K26" i="15"/>
  <c r="Q23" i="15"/>
  <c r="J21" i="15"/>
  <c r="K19" i="15"/>
  <c r="J17" i="15"/>
  <c r="I16" i="15"/>
  <c r="I13" i="15"/>
  <c r="Q11" i="15"/>
  <c r="K9" i="15"/>
  <c r="Q171" i="15"/>
  <c r="I172" i="15"/>
  <c r="J175" i="15"/>
  <c r="J177" i="15"/>
  <c r="K179" i="15"/>
  <c r="J182" i="15"/>
  <c r="I183" i="15"/>
  <c r="Q185" i="15"/>
  <c r="Q186" i="15"/>
  <c r="J39" i="16"/>
  <c r="P31" i="16"/>
  <c r="H32" i="16"/>
  <c r="J33" i="16"/>
  <c r="P35" i="16"/>
  <c r="H36" i="16"/>
  <c r="H37" i="16"/>
  <c r="I38" i="16"/>
  <c r="I13" i="16"/>
  <c r="P14" i="16"/>
  <c r="H15" i="16"/>
  <c r="P18" i="16"/>
  <c r="H19" i="16"/>
  <c r="P20" i="16"/>
  <c r="H21" i="16"/>
  <c r="P23" i="16"/>
  <c r="P24" i="16"/>
  <c r="H25" i="16"/>
  <c r="J26" i="16"/>
  <c r="J27" i="16"/>
  <c r="I28" i="16"/>
  <c r="P29" i="16"/>
  <c r="I30" i="16"/>
  <c r="J12" i="16"/>
  <c r="I42" i="16"/>
  <c r="I40" i="16"/>
  <c r="J9" i="14"/>
  <c r="Q11" i="14"/>
  <c r="Q13" i="14"/>
  <c r="K15" i="14"/>
  <c r="I18" i="14"/>
  <c r="J20" i="14"/>
  <c r="K22" i="14"/>
  <c r="Q25" i="14"/>
  <c r="I28" i="14"/>
  <c r="J36" i="14"/>
  <c r="I38" i="14"/>
  <c r="K41" i="14"/>
  <c r="K44" i="14"/>
  <c r="K47" i="14"/>
  <c r="K49" i="14"/>
  <c r="K52" i="14"/>
  <c r="K56" i="14"/>
  <c r="K61" i="14"/>
  <c r="I68" i="14"/>
  <c r="K70" i="14"/>
  <c r="Q73" i="14"/>
  <c r="Q76" i="14"/>
  <c r="K78" i="14"/>
  <c r="K80" i="14"/>
  <c r="K84" i="14"/>
  <c r="K99" i="14"/>
  <c r="K87" i="14"/>
  <c r="K89" i="14"/>
  <c r="I91" i="14"/>
  <c r="K96" i="14"/>
  <c r="K104" i="14"/>
  <c r="K113" i="14"/>
  <c r="K114" i="14"/>
  <c r="I117" i="14"/>
  <c r="K131" i="14"/>
  <c r="I134" i="14"/>
  <c r="K128" i="14"/>
  <c r="Q126" i="14"/>
  <c r="K124" i="14"/>
  <c r="I122" i="14"/>
  <c r="I120" i="14"/>
  <c r="K137" i="14"/>
  <c r="K139" i="14"/>
  <c r="K145" i="14"/>
  <c r="Q157" i="14"/>
  <c r="K160" i="14"/>
  <c r="I162" i="14"/>
  <c r="K165" i="14"/>
  <c r="H184" i="15"/>
  <c r="H186" i="15"/>
  <c r="H185" i="15"/>
  <c r="H182" i="15"/>
  <c r="H179" i="15"/>
  <c r="H177" i="15"/>
  <c r="H176" i="15"/>
  <c r="H175" i="15"/>
  <c r="H170" i="15"/>
  <c r="H171" i="15"/>
  <c r="H172" i="15"/>
  <c r="F163" i="15"/>
  <c r="G163" i="15"/>
  <c r="H163" i="15"/>
  <c r="F160" i="15"/>
  <c r="G160" i="15"/>
  <c r="H160" i="15"/>
  <c r="F157" i="15"/>
  <c r="G157" i="15"/>
  <c r="H157" i="15"/>
  <c r="F156" i="15"/>
  <c r="G156" i="15"/>
  <c r="H156" i="15"/>
  <c r="F153" i="15"/>
  <c r="G153" i="15"/>
  <c r="H153" i="15"/>
  <c r="F151" i="15"/>
  <c r="G151" i="15"/>
  <c r="H151" i="15"/>
  <c r="F148" i="15"/>
  <c r="G148" i="15"/>
  <c r="H148" i="15"/>
  <c r="F145" i="15"/>
  <c r="G145" i="15"/>
  <c r="H145" i="15"/>
  <c r="F142" i="15"/>
  <c r="G142" i="15"/>
  <c r="H142" i="15"/>
  <c r="F140" i="15"/>
  <c r="G140" i="15"/>
  <c r="H140" i="15"/>
  <c r="F138" i="15"/>
  <c r="G138" i="15"/>
  <c r="H138" i="15"/>
  <c r="F136" i="15"/>
  <c r="G136" i="15"/>
  <c r="H136" i="15"/>
  <c r="F134" i="15"/>
  <c r="G134" i="15"/>
  <c r="H134" i="15"/>
  <c r="F133" i="15"/>
  <c r="G133" i="15"/>
  <c r="H133" i="15"/>
  <c r="F130" i="15"/>
  <c r="G130" i="15"/>
  <c r="H130" i="15"/>
  <c r="F127" i="15"/>
  <c r="G127" i="15"/>
  <c r="H127" i="15"/>
  <c r="H126" i="15"/>
  <c r="G126" i="15"/>
  <c r="F126" i="15"/>
  <c r="F119" i="15"/>
  <c r="G119" i="15"/>
  <c r="H119" i="15"/>
  <c r="F116" i="15"/>
  <c r="G116" i="15"/>
  <c r="H116" i="15"/>
  <c r="F114" i="15"/>
  <c r="G114" i="15"/>
  <c r="H114" i="15"/>
  <c r="F111" i="15"/>
  <c r="G111" i="15"/>
  <c r="H111" i="15"/>
  <c r="F109" i="15"/>
  <c r="G109" i="15"/>
  <c r="H109" i="15"/>
  <c r="F106" i="15"/>
  <c r="G106" i="15"/>
  <c r="H106" i="15"/>
  <c r="F104" i="15"/>
  <c r="G104" i="15"/>
  <c r="H104" i="15"/>
  <c r="F102" i="15"/>
  <c r="G102" i="15"/>
  <c r="H102" i="15"/>
  <c r="F99" i="15"/>
  <c r="G99" i="15"/>
  <c r="H99" i="15"/>
  <c r="F97" i="15"/>
  <c r="G97" i="15"/>
  <c r="H97" i="15"/>
  <c r="F95" i="15"/>
  <c r="G95" i="15"/>
  <c r="H95" i="15"/>
  <c r="F93" i="15"/>
  <c r="G93" i="15"/>
  <c r="H93" i="15"/>
  <c r="F91" i="15"/>
  <c r="G91" i="15"/>
  <c r="H91" i="15"/>
  <c r="H86" i="15"/>
  <c r="H84" i="15"/>
  <c r="H82" i="15"/>
  <c r="F87" i="15"/>
  <c r="G87" i="15"/>
  <c r="H87" i="15"/>
  <c r="H61" i="15"/>
  <c r="F75" i="15"/>
  <c r="G75" i="15"/>
  <c r="H75" i="15"/>
  <c r="F73" i="15"/>
  <c r="G73" i="15"/>
  <c r="H73" i="15"/>
  <c r="F70" i="15"/>
  <c r="G70" i="15"/>
  <c r="H70" i="15"/>
  <c r="F68" i="15"/>
  <c r="G68" i="15"/>
  <c r="H68" i="15"/>
  <c r="F66" i="15"/>
  <c r="G66" i="15"/>
  <c r="H66" i="15"/>
  <c r="F63" i="15"/>
  <c r="G63" i="15"/>
  <c r="H63" i="15"/>
  <c r="F60" i="15"/>
  <c r="G60" i="15"/>
  <c r="H60" i="15"/>
  <c r="F57" i="15"/>
  <c r="G57" i="15"/>
  <c r="H57" i="15"/>
  <c r="H51" i="15"/>
  <c r="H48" i="15"/>
  <c r="H46" i="15"/>
  <c r="F37" i="15"/>
  <c r="G37" i="15"/>
  <c r="H37" i="15"/>
  <c r="F34" i="15"/>
  <c r="G34" i="15"/>
  <c r="H34" i="15"/>
  <c r="F31" i="15"/>
  <c r="G31" i="15"/>
  <c r="H31" i="15"/>
  <c r="F29" i="15"/>
  <c r="G29" i="15"/>
  <c r="H29" i="15"/>
  <c r="F26" i="15"/>
  <c r="G26" i="15"/>
  <c r="H26" i="15"/>
  <c r="H23" i="15"/>
  <c r="H21" i="15"/>
  <c r="H19" i="15"/>
  <c r="H17" i="15"/>
  <c r="H16" i="15"/>
  <c r="G186" i="15"/>
  <c r="F186" i="15"/>
  <c r="G185" i="15"/>
  <c r="F185" i="15"/>
  <c r="G184" i="15"/>
  <c r="F184" i="15"/>
  <c r="G182" i="15"/>
  <c r="F182" i="15"/>
  <c r="G179" i="15"/>
  <c r="F179" i="15"/>
  <c r="G177" i="15"/>
  <c r="F177" i="15"/>
  <c r="G176" i="15"/>
  <c r="F176" i="15"/>
  <c r="G175" i="15"/>
  <c r="F175" i="15"/>
  <c r="G172" i="15"/>
  <c r="F172" i="15"/>
  <c r="G171" i="15"/>
  <c r="F171" i="15"/>
  <c r="G170" i="15"/>
  <c r="F170" i="15"/>
  <c r="G86" i="15"/>
  <c r="F86" i="15"/>
  <c r="G84" i="15"/>
  <c r="F84" i="15"/>
  <c r="G82" i="15"/>
  <c r="F82" i="15"/>
  <c r="G61" i="15"/>
  <c r="F61" i="15"/>
  <c r="G51" i="15"/>
  <c r="F51" i="15"/>
  <c r="G48" i="15"/>
  <c r="F48" i="15"/>
  <c r="G46" i="15"/>
  <c r="F46" i="15"/>
  <c r="G27" i="15"/>
  <c r="G23" i="15"/>
  <c r="F23" i="15"/>
  <c r="G21" i="15"/>
  <c r="F21" i="15"/>
  <c r="G19" i="15"/>
  <c r="F19" i="15"/>
  <c r="G17" i="15"/>
  <c r="F17" i="15"/>
  <c r="G16" i="15"/>
  <c r="F16" i="15"/>
  <c r="F88" i="15"/>
  <c r="G88" i="15"/>
  <c r="H88" i="15"/>
  <c r="F183" i="15"/>
  <c r="G183" i="15"/>
  <c r="H183" i="15"/>
  <c r="F54" i="15"/>
  <c r="G54" i="15"/>
  <c r="H54" i="15"/>
  <c r="F44" i="15"/>
  <c r="G44" i="15"/>
  <c r="H44" i="15"/>
  <c r="F27" i="15"/>
  <c r="H27" i="15"/>
  <c r="F13" i="15"/>
  <c r="G13" i="15"/>
  <c r="H13" i="15"/>
  <c r="F11" i="15"/>
  <c r="G11" i="15"/>
  <c r="H11" i="15"/>
  <c r="F9" i="15"/>
  <c r="G9" i="15"/>
  <c r="H9" i="15"/>
  <c r="I166" i="14"/>
  <c r="F166" i="14"/>
  <c r="G166" i="14"/>
  <c r="H166" i="14"/>
  <c r="Q49" i="14"/>
  <c r="I44" i="14"/>
  <c r="G12" i="16"/>
  <c r="G13" i="16"/>
  <c r="G14" i="16"/>
  <c r="G15"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E12" i="16"/>
  <c r="F12" i="16"/>
  <c r="E13" i="16"/>
  <c r="F13" i="16"/>
  <c r="E14" i="16"/>
  <c r="F14" i="16"/>
  <c r="E15" i="16"/>
  <c r="F15" i="16"/>
  <c r="E18" i="16"/>
  <c r="F18" i="16"/>
  <c r="E19" i="16"/>
  <c r="F19" i="16"/>
  <c r="E20" i="16"/>
  <c r="F20" i="16"/>
  <c r="E21" i="16"/>
  <c r="F21" i="16"/>
  <c r="E22" i="16"/>
  <c r="F22" i="16"/>
  <c r="E23" i="16"/>
  <c r="F23" i="16"/>
  <c r="E24" i="16"/>
  <c r="F24" i="16"/>
  <c r="E25" i="16"/>
  <c r="F25" i="16"/>
  <c r="E26" i="16"/>
  <c r="F26" i="16"/>
  <c r="E27" i="16"/>
  <c r="F27" i="16"/>
  <c r="E28" i="16"/>
  <c r="F28" i="16"/>
  <c r="E29" i="16"/>
  <c r="F29" i="16"/>
  <c r="E30" i="16"/>
  <c r="F30" i="16"/>
  <c r="E31" i="16"/>
  <c r="F31" i="16"/>
  <c r="E32" i="16"/>
  <c r="F32" i="16"/>
  <c r="E33" i="16"/>
  <c r="F33" i="16"/>
  <c r="E34" i="16"/>
  <c r="F34" i="16"/>
  <c r="E35" i="16"/>
  <c r="F35" i="16"/>
  <c r="E36" i="16"/>
  <c r="F36" i="16"/>
  <c r="E37" i="16"/>
  <c r="F37" i="16"/>
  <c r="E38" i="16"/>
  <c r="F38" i="16"/>
  <c r="E39" i="16"/>
  <c r="F39" i="16"/>
  <c r="E40" i="16"/>
  <c r="F40" i="16"/>
  <c r="E41" i="16"/>
  <c r="F41" i="16"/>
  <c r="E42" i="16"/>
  <c r="F42" i="16"/>
  <c r="H165" i="14"/>
  <c r="G165" i="14"/>
  <c r="F165" i="14"/>
  <c r="H162" i="14"/>
  <c r="G162" i="14"/>
  <c r="F162" i="14"/>
  <c r="H160" i="14"/>
  <c r="G160" i="14"/>
  <c r="F160" i="14"/>
  <c r="H157" i="14"/>
  <c r="G157" i="14"/>
  <c r="F157" i="14"/>
  <c r="H148" i="14"/>
  <c r="G148" i="14"/>
  <c r="F148" i="14"/>
  <c r="H145" i="14"/>
  <c r="G145" i="14"/>
  <c r="F145" i="14"/>
  <c r="H142" i="14"/>
  <c r="G142" i="14"/>
  <c r="F142" i="14"/>
  <c r="H139" i="14"/>
  <c r="G139" i="14"/>
  <c r="F139" i="14"/>
  <c r="H137" i="14"/>
  <c r="G137" i="14"/>
  <c r="F137" i="14"/>
  <c r="H134" i="14"/>
  <c r="G134" i="14"/>
  <c r="F134" i="14"/>
  <c r="H131" i="14"/>
  <c r="G131" i="14"/>
  <c r="F131" i="14"/>
  <c r="H128" i="14"/>
  <c r="G128" i="14"/>
  <c r="F128" i="14"/>
  <c r="H126" i="14"/>
  <c r="G126" i="14"/>
  <c r="F126" i="14"/>
  <c r="H124" i="14"/>
  <c r="G124" i="14"/>
  <c r="F124" i="14"/>
  <c r="H122" i="14"/>
  <c r="G122" i="14"/>
  <c r="F122" i="14"/>
  <c r="H120" i="14"/>
  <c r="G120" i="14"/>
  <c r="F120" i="14"/>
  <c r="H117" i="14"/>
  <c r="G117" i="14"/>
  <c r="F117" i="14"/>
  <c r="H114" i="14"/>
  <c r="G114" i="14"/>
  <c r="F114" i="14"/>
  <c r="H113" i="14"/>
  <c r="G113" i="14"/>
  <c r="F113" i="14"/>
  <c r="H104" i="14"/>
  <c r="G104" i="14"/>
  <c r="F104" i="14"/>
  <c r="H101" i="14"/>
  <c r="G101" i="14"/>
  <c r="F101" i="14"/>
  <c r="H99" i="14"/>
  <c r="G99" i="14"/>
  <c r="F99" i="14"/>
  <c r="H96" i="14"/>
  <c r="G96" i="14"/>
  <c r="F96" i="14"/>
  <c r="H94" i="14"/>
  <c r="G94" i="14"/>
  <c r="F94" i="14"/>
  <c r="H91" i="14"/>
  <c r="G91" i="14"/>
  <c r="F91" i="14"/>
  <c r="H89" i="14"/>
  <c r="G89" i="14"/>
  <c r="F89" i="14"/>
  <c r="H87" i="14"/>
  <c r="G87" i="14"/>
  <c r="F87" i="14"/>
  <c r="H84" i="14"/>
  <c r="G84" i="14"/>
  <c r="F84" i="14"/>
  <c r="H82" i="14"/>
  <c r="G82" i="14"/>
  <c r="F82" i="14"/>
  <c r="H80" i="14"/>
  <c r="G80" i="14"/>
  <c r="F80" i="14"/>
  <c r="H78" i="14"/>
  <c r="G78" i="14"/>
  <c r="F78" i="14"/>
  <c r="H76" i="14"/>
  <c r="G76" i="14"/>
  <c r="F76" i="14"/>
  <c r="H73" i="14"/>
  <c r="G73" i="14"/>
  <c r="F73" i="14"/>
  <c r="H70" i="14"/>
  <c r="G70" i="14"/>
  <c r="F70" i="14"/>
  <c r="H68" i="14"/>
  <c r="G68" i="14"/>
  <c r="F68" i="14"/>
  <c r="H61" i="14"/>
  <c r="G61" i="14"/>
  <c r="F61" i="14"/>
  <c r="H59" i="14"/>
  <c r="G59" i="14"/>
  <c r="F59" i="14"/>
  <c r="H56" i="14"/>
  <c r="G56" i="14"/>
  <c r="F56" i="14"/>
  <c r="H54" i="14"/>
  <c r="G54" i="14"/>
  <c r="F54" i="14"/>
  <c r="H52" i="14"/>
  <c r="G52" i="14"/>
  <c r="F52" i="14"/>
  <c r="H49" i="14"/>
  <c r="G49" i="14"/>
  <c r="F49" i="14"/>
  <c r="H47" i="14"/>
  <c r="G47" i="14"/>
  <c r="F47" i="14"/>
  <c r="H44" i="14"/>
  <c r="G44" i="14"/>
  <c r="F44" i="14"/>
  <c r="H41" i="14"/>
  <c r="G41" i="14"/>
  <c r="F41" i="14"/>
  <c r="H38" i="14"/>
  <c r="G38" i="14"/>
  <c r="F38" i="14"/>
  <c r="H36" i="14"/>
  <c r="G36" i="14"/>
  <c r="F36" i="14"/>
  <c r="H28" i="14"/>
  <c r="G28" i="14"/>
  <c r="F28" i="14"/>
  <c r="H25" i="14"/>
  <c r="G25" i="14"/>
  <c r="F25" i="14"/>
  <c r="H22" i="14"/>
  <c r="G22" i="14"/>
  <c r="F22" i="14"/>
  <c r="H20" i="14"/>
  <c r="G20" i="14"/>
  <c r="F20" i="14"/>
  <c r="H18" i="14"/>
  <c r="G18" i="14"/>
  <c r="F18" i="14"/>
  <c r="H15" i="14"/>
  <c r="G15" i="14"/>
  <c r="F15" i="14"/>
  <c r="H13" i="14"/>
  <c r="G13" i="14"/>
  <c r="F13" i="14"/>
  <c r="H11" i="14"/>
  <c r="G11" i="14"/>
  <c r="F11" i="14"/>
  <c r="H9" i="14"/>
  <c r="G9" i="14"/>
  <c r="F9" i="14"/>
  <c r="V8" i="8"/>
  <c r="V10" i="8"/>
  <c r="V12" i="8"/>
  <c r="V14" i="8"/>
  <c r="V6" i="8"/>
  <c r="K11" i="13"/>
  <c r="K12" i="13"/>
  <c r="K13" i="13"/>
  <c r="K14" i="13"/>
  <c r="K15" i="13"/>
  <c r="K16" i="13"/>
  <c r="K17" i="13"/>
  <c r="K18" i="13"/>
  <c r="K19" i="13"/>
  <c r="K20" i="13"/>
  <c r="K21" i="13"/>
  <c r="K22" i="13"/>
  <c r="K23" i="13"/>
  <c r="K24" i="13"/>
  <c r="K25" i="13"/>
  <c r="K26" i="13"/>
  <c r="K9" i="13"/>
  <c r="K8" i="13"/>
  <c r="E9" i="7"/>
  <c r="E8" i="7"/>
  <c r="E7" i="7"/>
  <c r="Q114" i="14"/>
  <c r="Q113" i="14"/>
  <c r="Q28" i="14"/>
  <c r="I19" i="16"/>
  <c r="J24" i="16"/>
  <c r="I88" i="15"/>
  <c r="Q70" i="15"/>
  <c r="Q175" i="15"/>
  <c r="J183" i="15"/>
  <c r="J151" i="15"/>
  <c r="J19" i="15"/>
  <c r="I37" i="15"/>
  <c r="K156" i="15"/>
  <c r="I26" i="15"/>
  <c r="J26" i="15"/>
  <c r="J130" i="15"/>
  <c r="H42" i="16"/>
  <c r="P19" i="16"/>
  <c r="K18" i="14"/>
  <c r="J18" i="14"/>
  <c r="J28" i="14"/>
  <c r="J13" i="14"/>
  <c r="J22" i="14"/>
  <c r="K13" i="14"/>
  <c r="I99" i="14"/>
  <c r="Q99" i="14"/>
  <c r="I78" i="14"/>
  <c r="I101" i="14"/>
  <c r="Q117" i="14"/>
  <c r="Q78" i="14"/>
  <c r="I128" i="14"/>
  <c r="I22" i="14"/>
  <c r="I47" i="14"/>
  <c r="Q22" i="14"/>
  <c r="Q122" i="14"/>
  <c r="Q18" i="14"/>
  <c r="Q36" i="14"/>
  <c r="Q70" i="14"/>
  <c r="Q116" i="15"/>
  <c r="J138" i="15"/>
  <c r="I60" i="15"/>
  <c r="K57" i="15"/>
  <c r="Q95" i="15"/>
  <c r="J23" i="15"/>
  <c r="I119" i="15"/>
  <c r="Q119" i="15"/>
  <c r="I145" i="15"/>
  <c r="K176" i="15"/>
  <c r="Q37" i="15"/>
  <c r="J61" i="15"/>
  <c r="P42" i="16"/>
  <c r="I41" i="16"/>
  <c r="P30" i="16"/>
  <c r="J36" i="16"/>
  <c r="Q60" i="15"/>
  <c r="Q133" i="15"/>
  <c r="I127" i="15"/>
  <c r="J60" i="15"/>
  <c r="K160" i="15"/>
  <c r="Q160" i="15"/>
  <c r="I34" i="15"/>
  <c r="I109" i="15"/>
  <c r="I160" i="15"/>
  <c r="Q140" i="15"/>
  <c r="K177" i="15"/>
  <c r="I70" i="15"/>
  <c r="I84" i="15"/>
  <c r="K183" i="15"/>
  <c r="Q91" i="15"/>
  <c r="I116" i="15"/>
  <c r="K127" i="15"/>
  <c r="J97" i="15"/>
  <c r="I140" i="15"/>
  <c r="I97" i="15"/>
  <c r="I73" i="15"/>
  <c r="K106" i="15"/>
  <c r="I133" i="15"/>
  <c r="J46" i="15"/>
  <c r="Q109" i="15"/>
  <c r="I106" i="15"/>
  <c r="I163" i="15"/>
  <c r="Q183" i="15"/>
  <c r="Q84" i="15"/>
  <c r="J84" i="15"/>
  <c r="J99" i="15"/>
  <c r="J109" i="15"/>
  <c r="I27" i="15"/>
  <c r="Q27" i="15"/>
  <c r="K133" i="15"/>
  <c r="Q99" i="15"/>
  <c r="I99" i="15"/>
  <c r="J11" i="15"/>
  <c r="K23" i="15"/>
  <c r="K16" i="15"/>
  <c r="K17" i="15"/>
  <c r="I11" i="15"/>
  <c r="K11" i="15"/>
  <c r="I31" i="16"/>
  <c r="J22" i="16"/>
  <c r="J19" i="16"/>
  <c r="H38" i="16"/>
  <c r="H30" i="16"/>
  <c r="H26" i="16"/>
  <c r="J30" i="16"/>
  <c r="I26" i="16"/>
  <c r="J28" i="16"/>
  <c r="H14" i="16"/>
  <c r="J14" i="16"/>
  <c r="Q163" i="15"/>
  <c r="J136" i="15"/>
  <c r="I157" i="15"/>
  <c r="K70" i="15"/>
  <c r="Q26" i="15"/>
  <c r="K136" i="15"/>
  <c r="Q157" i="15"/>
  <c r="Q87" i="15"/>
  <c r="I19" i="15"/>
  <c r="K182" i="15"/>
  <c r="I87" i="15"/>
  <c r="J9" i="15"/>
  <c r="J156" i="15"/>
  <c r="K37" i="15"/>
  <c r="Q19" i="15"/>
  <c r="J127" i="15"/>
  <c r="K157" i="15"/>
  <c r="J163" i="15"/>
  <c r="J171" i="15"/>
  <c r="Q51" i="15"/>
  <c r="I95" i="15"/>
  <c r="K51" i="15"/>
  <c r="I136" i="15"/>
  <c r="I114" i="15"/>
  <c r="J48" i="15"/>
  <c r="K48" i="15"/>
  <c r="I48" i="15"/>
  <c r="J57" i="15"/>
  <c r="I68" i="15"/>
  <c r="Q68" i="15"/>
  <c r="I151" i="15"/>
  <c r="Q151" i="15"/>
  <c r="I184" i="15"/>
  <c r="J66" i="15"/>
  <c r="I66" i="15"/>
  <c r="I57" i="15"/>
  <c r="I9" i="15"/>
  <c r="Q9" i="15"/>
  <c r="J73" i="15"/>
  <c r="K73" i="15"/>
  <c r="K82" i="15"/>
  <c r="J82" i="15"/>
  <c r="I82" i="15"/>
  <c r="Q82" i="15"/>
  <c r="K97" i="15"/>
  <c r="Q97" i="15"/>
  <c r="K116" i="15"/>
  <c r="J116" i="15"/>
  <c r="K138" i="15"/>
  <c r="I138" i="15"/>
  <c r="Q138" i="15"/>
  <c r="J145" i="15"/>
  <c r="K145" i="15"/>
  <c r="I176" i="15"/>
  <c r="Q176" i="15"/>
  <c r="I61" i="15"/>
  <c r="Q61" i="15"/>
  <c r="J148" i="15"/>
  <c r="K148" i="15"/>
  <c r="K151" i="15"/>
  <c r="J176" i="15"/>
  <c r="I148" i="15"/>
  <c r="Q17" i="15"/>
  <c r="I17" i="15"/>
  <c r="Q34" i="15"/>
  <c r="J34" i="15"/>
  <c r="K68" i="15"/>
  <c r="K88" i="15"/>
  <c r="Q88" i="15"/>
  <c r="J88" i="15"/>
  <c r="Q106" i="15"/>
  <c r="J106" i="15"/>
  <c r="Q130" i="15"/>
  <c r="I130" i="15"/>
  <c r="K130" i="15"/>
  <c r="J35" i="16"/>
  <c r="H35" i="16"/>
  <c r="I35" i="16"/>
  <c r="P36" i="16"/>
  <c r="I36" i="16"/>
  <c r="P13" i="16"/>
  <c r="I39" i="16"/>
  <c r="H31" i="16"/>
  <c r="J31" i="16"/>
  <c r="P22" i="16"/>
  <c r="H20" i="16"/>
  <c r="J13" i="16"/>
  <c r="H13" i="16"/>
  <c r="I14" i="16"/>
  <c r="Q89" i="14"/>
  <c r="I113" i="14"/>
  <c r="Q87" i="14"/>
  <c r="I89" i="14"/>
  <c r="I96" i="14"/>
  <c r="I49" i="14"/>
  <c r="I80" i="14"/>
  <c r="Q96" i="14"/>
  <c r="I87" i="14"/>
  <c r="K142" i="14"/>
  <c r="Q142" i="14"/>
  <c r="J142" i="14"/>
  <c r="K126" i="14"/>
  <c r="K59" i="14"/>
  <c r="Q59" i="14"/>
  <c r="J59" i="14"/>
  <c r="K9" i="14"/>
  <c r="Q9" i="14"/>
  <c r="I142" i="14"/>
  <c r="I165" i="14"/>
  <c r="J165" i="14"/>
  <c r="Q165" i="14"/>
  <c r="I157" i="14"/>
  <c r="K94" i="14"/>
  <c r="J94" i="14"/>
  <c r="Q94" i="14"/>
  <c r="I94" i="14"/>
  <c r="K82" i="14"/>
  <c r="J82" i="14"/>
  <c r="I82" i="14"/>
  <c r="Q82" i="14"/>
  <c r="K120" i="14"/>
  <c r="J120" i="14"/>
  <c r="Q120" i="14"/>
  <c r="I59" i="14"/>
  <c r="K134" i="14"/>
  <c r="J134" i="14"/>
  <c r="Q134" i="14"/>
  <c r="K101" i="14"/>
  <c r="Q101" i="14"/>
  <c r="J101" i="14"/>
  <c r="K54" i="14"/>
  <c r="I54" i="14"/>
  <c r="J54" i="14"/>
  <c r="Q54" i="14"/>
  <c r="K11" i="14"/>
  <c r="Q68" i="14"/>
  <c r="Q38" i="14"/>
  <c r="I73" i="14"/>
  <c r="J38" i="14"/>
  <c r="J44" i="14"/>
  <c r="J49" i="14"/>
  <c r="J68" i="14"/>
  <c r="J73" i="14"/>
  <c r="J78" i="14"/>
  <c r="J87" i="14"/>
  <c r="J96" i="14"/>
  <c r="J113" i="14"/>
  <c r="J117" i="14"/>
  <c r="J122" i="14"/>
  <c r="J137" i="14"/>
  <c r="J148" i="14"/>
  <c r="I148" i="14"/>
  <c r="Q80" i="14"/>
  <c r="Q148" i="14"/>
  <c r="J47" i="14"/>
  <c r="J70" i="14"/>
  <c r="J80" i="14"/>
  <c r="J89" i="14"/>
  <c r="J99" i="14"/>
  <c r="J114" i="14"/>
  <c r="J128" i="14"/>
  <c r="J145" i="14"/>
  <c r="K162" i="14"/>
  <c r="Q162" i="14"/>
  <c r="I145" i="14" l="1"/>
  <c r="L145" i="14" s="1"/>
  <c r="R145" i="14" s="1"/>
  <c r="Q145" i="14"/>
  <c r="I56" i="14"/>
  <c r="K66" i="15"/>
  <c r="L66" i="15" s="1"/>
  <c r="R66" i="15" s="1"/>
  <c r="Q114" i="15"/>
  <c r="J95" i="15"/>
  <c r="L95" i="15" s="1"/>
  <c r="R95" i="15" s="1"/>
  <c r="J87" i="15"/>
  <c r="L87" i="15" s="1"/>
  <c r="R87" i="15" s="1"/>
  <c r="Q156" i="15"/>
  <c r="I104" i="15"/>
  <c r="Q104" i="15"/>
  <c r="J16" i="15"/>
  <c r="L16" i="15" s="1"/>
  <c r="R16" i="15" s="1"/>
  <c r="I91" i="15"/>
  <c r="J114" i="15"/>
  <c r="L114" i="15" s="1"/>
  <c r="R114" i="15" s="1"/>
  <c r="J91" i="15"/>
  <c r="J27" i="15"/>
  <c r="L27" i="15" s="1"/>
  <c r="R27" i="15" s="1"/>
  <c r="K140" i="15"/>
  <c r="L140" i="15" s="1"/>
  <c r="R140" i="15" s="1"/>
  <c r="K119" i="15"/>
  <c r="L119" i="15" s="1"/>
  <c r="R119" i="15" s="1"/>
  <c r="I175" i="15"/>
  <c r="J51" i="15"/>
  <c r="L51" i="15" s="1"/>
  <c r="R51" i="15" s="1"/>
  <c r="I182" i="15"/>
  <c r="L182" i="15" s="1"/>
  <c r="R182" i="15" s="1"/>
  <c r="J31" i="15"/>
  <c r="Q182" i="15"/>
  <c r="I23" i="15"/>
  <c r="L23" i="15" s="1"/>
  <c r="R23" i="15" s="1"/>
  <c r="I46" i="15"/>
  <c r="L46" i="15" s="1"/>
  <c r="R46" i="15" s="1"/>
  <c r="L61" i="15"/>
  <c r="R61" i="15" s="1"/>
  <c r="L48" i="15"/>
  <c r="R48" i="15" s="1"/>
  <c r="Q16" i="15"/>
  <c r="J104" i="15"/>
  <c r="I31" i="15"/>
  <c r="K31" i="15"/>
  <c r="Q46" i="15"/>
  <c r="Q184" i="15"/>
  <c r="K185" i="15"/>
  <c r="J185" i="15"/>
  <c r="I177" i="15"/>
  <c r="L177" i="15" s="1"/>
  <c r="R177" i="15" s="1"/>
  <c r="K184" i="15"/>
  <c r="L184" i="15" s="1"/>
  <c r="R184" i="15" s="1"/>
  <c r="I185" i="15"/>
  <c r="H27" i="16"/>
  <c r="H39" i="16"/>
  <c r="K39" i="16" s="1"/>
  <c r="Q39" i="16" s="1"/>
  <c r="P39" i="16"/>
  <c r="P26" i="16"/>
  <c r="H12" i="16"/>
  <c r="J56" i="14"/>
  <c r="Q20" i="14"/>
  <c r="I11" i="14"/>
  <c r="Q47" i="14"/>
  <c r="K36" i="14"/>
  <c r="K20" i="14"/>
  <c r="K166" i="14"/>
  <c r="L166" i="14" s="1"/>
  <c r="R166" i="14" s="1"/>
  <c r="L165" i="14"/>
  <c r="R165" i="14" s="1"/>
  <c r="K171" i="15"/>
  <c r="Q177" i="15"/>
  <c r="I171" i="15"/>
  <c r="Q166" i="14"/>
  <c r="I104" i="14"/>
  <c r="J124" i="14"/>
  <c r="I124" i="14"/>
  <c r="L94" i="14"/>
  <c r="R94" i="14" s="1"/>
  <c r="I9" i="14"/>
  <c r="L9" i="14" s="1"/>
  <c r="R9" i="14" s="1"/>
  <c r="P37" i="16"/>
  <c r="I21" i="16"/>
  <c r="J15" i="16"/>
  <c r="J32" i="16"/>
  <c r="I24" i="16"/>
  <c r="H28" i="16"/>
  <c r="K28" i="16" s="1"/>
  <c r="Q28" i="16" s="1"/>
  <c r="P28" i="16"/>
  <c r="I15" i="16"/>
  <c r="J37" i="16"/>
  <c r="P21" i="16"/>
  <c r="I37" i="16"/>
  <c r="P15" i="16"/>
  <c r="I32" i="16"/>
  <c r="P32" i="16"/>
  <c r="H24" i="16"/>
  <c r="K42" i="16"/>
  <c r="Q42" i="16" s="1"/>
  <c r="J21" i="16"/>
  <c r="L142" i="14"/>
  <c r="R142" i="14" s="1"/>
  <c r="L44" i="14"/>
  <c r="R44" i="14" s="1"/>
  <c r="K35" i="16"/>
  <c r="Q35" i="16" s="1"/>
  <c r="K93" i="15"/>
  <c r="L176" i="15"/>
  <c r="R176" i="15" s="1"/>
  <c r="L148" i="15"/>
  <c r="R148" i="15" s="1"/>
  <c r="I93" i="15"/>
  <c r="I134" i="15"/>
  <c r="J134" i="15"/>
  <c r="L151" i="15"/>
  <c r="R151" i="15" s="1"/>
  <c r="I33" i="16"/>
  <c r="H18" i="16"/>
  <c r="P33" i="16"/>
  <c r="J25" i="16"/>
  <c r="H34" i="16"/>
  <c r="I18" i="16"/>
  <c r="I25" i="16"/>
  <c r="J34" i="16"/>
  <c r="H33" i="16"/>
  <c r="K33" i="16" s="1"/>
  <c r="Q33" i="16" s="1"/>
  <c r="P38" i="16"/>
  <c r="I34" i="16"/>
  <c r="J38" i="16"/>
  <c r="K38" i="16" s="1"/>
  <c r="Q38" i="16" s="1"/>
  <c r="L68" i="15"/>
  <c r="R68" i="15" s="1"/>
  <c r="L97" i="15"/>
  <c r="R97" i="15" s="1"/>
  <c r="I44" i="15"/>
  <c r="I126" i="15"/>
  <c r="Q142" i="15"/>
  <c r="Q63" i="15"/>
  <c r="Q153" i="15"/>
  <c r="L88" i="15"/>
  <c r="R88" i="15" s="1"/>
  <c r="I102" i="15"/>
  <c r="L127" i="15"/>
  <c r="R127" i="15" s="1"/>
  <c r="L84" i="15"/>
  <c r="R84" i="15" s="1"/>
  <c r="J172" i="15"/>
  <c r="K75" i="15"/>
  <c r="J13" i="15"/>
  <c r="Q111" i="15"/>
  <c r="L82" i="15"/>
  <c r="R82" i="15" s="1"/>
  <c r="I86" i="15"/>
  <c r="I179" i="15"/>
  <c r="J93" i="15"/>
  <c r="K54" i="15"/>
  <c r="J29" i="15"/>
  <c r="J179" i="15"/>
  <c r="Q21" i="15"/>
  <c r="K111" i="15"/>
  <c r="J186" i="15"/>
  <c r="Q44" i="15"/>
  <c r="Q172" i="15"/>
  <c r="J126" i="15"/>
  <c r="Q170" i="15"/>
  <c r="K126" i="15"/>
  <c r="K102" i="15"/>
  <c r="Q29" i="15"/>
  <c r="K13" i="15"/>
  <c r="J153" i="15"/>
  <c r="J86" i="15"/>
  <c r="I54" i="15"/>
  <c r="J54" i="15"/>
  <c r="J111" i="15"/>
  <c r="I21" i="15"/>
  <c r="Q13" i="15"/>
  <c r="J142" i="15"/>
  <c r="J102" i="15"/>
  <c r="K86" i="15"/>
  <c r="K63" i="15"/>
  <c r="Q179" i="15"/>
  <c r="K21" i="15"/>
  <c r="K153" i="15"/>
  <c r="I186" i="15"/>
  <c r="K172" i="15"/>
  <c r="I170" i="15"/>
  <c r="L170" i="15" s="1"/>
  <c r="L106" i="15"/>
  <c r="R106" i="15" s="1"/>
  <c r="K29" i="15"/>
  <c r="K186" i="15"/>
  <c r="Q134" i="15"/>
  <c r="K142" i="15"/>
  <c r="L136" i="15"/>
  <c r="R136" i="15" s="1"/>
  <c r="J63" i="15"/>
  <c r="I75" i="15"/>
  <c r="Q75" i="15"/>
  <c r="I76" i="14"/>
  <c r="Q84" i="14"/>
  <c r="I61" i="14"/>
  <c r="Q160" i="14"/>
  <c r="Q52" i="14"/>
  <c r="Q139" i="14"/>
  <c r="I160" i="14"/>
  <c r="J139" i="14"/>
  <c r="I131" i="14"/>
  <c r="L47" i="14"/>
  <c r="R47" i="14" s="1"/>
  <c r="J160" i="14"/>
  <c r="Q124" i="14"/>
  <c r="L101" i="14"/>
  <c r="R101" i="14" s="1"/>
  <c r="J61" i="14"/>
  <c r="J41" i="14"/>
  <c r="J131" i="14"/>
  <c r="J76" i="14"/>
  <c r="K157" i="14"/>
  <c r="I84" i="14"/>
  <c r="Q15" i="14"/>
  <c r="I15" i="14"/>
  <c r="Q61" i="14"/>
  <c r="K76" i="14"/>
  <c r="I126" i="14"/>
  <c r="Q137" i="14"/>
  <c r="I25" i="14"/>
  <c r="J25" i="14"/>
  <c r="Q41" i="14"/>
  <c r="Q91" i="14"/>
  <c r="L82" i="14"/>
  <c r="R82" i="14" s="1"/>
  <c r="J84" i="14"/>
  <c r="J91" i="14"/>
  <c r="Q131" i="14"/>
  <c r="J104" i="14"/>
  <c r="J52" i="14"/>
  <c r="I52" i="14"/>
  <c r="J126" i="14"/>
  <c r="I137" i="14"/>
  <c r="L137" i="14" s="1"/>
  <c r="R137" i="14" s="1"/>
  <c r="Q104" i="14"/>
  <c r="K25" i="14"/>
  <c r="L59" i="14"/>
  <c r="R59" i="14" s="1"/>
  <c r="L80" i="14"/>
  <c r="R80" i="14" s="1"/>
  <c r="L130" i="15"/>
  <c r="R130" i="15" s="1"/>
  <c r="L37" i="15"/>
  <c r="R37" i="15" s="1"/>
  <c r="L73" i="15"/>
  <c r="R73" i="15" s="1"/>
  <c r="L57" i="15"/>
  <c r="R57" i="15" s="1"/>
  <c r="L157" i="15"/>
  <c r="R157" i="15" s="1"/>
  <c r="L26" i="15"/>
  <c r="R26" i="15" s="1"/>
  <c r="L160" i="15"/>
  <c r="R160" i="15" s="1"/>
  <c r="K14" i="16"/>
  <c r="Q14" i="16" s="1"/>
  <c r="H22" i="16"/>
  <c r="K22" i="16" s="1"/>
  <c r="Q22" i="16" s="1"/>
  <c r="L96" i="14"/>
  <c r="R96" i="14" s="1"/>
  <c r="I70" i="14"/>
  <c r="L70" i="14" s="1"/>
  <c r="R70" i="14" s="1"/>
  <c r="I13" i="14"/>
  <c r="L13" i="14" s="1"/>
  <c r="R13" i="14" s="1"/>
  <c r="Q44" i="14"/>
  <c r="I41" i="14"/>
  <c r="L156" i="15"/>
  <c r="R156" i="15" s="1"/>
  <c r="L183" i="15"/>
  <c r="R183" i="15" s="1"/>
  <c r="L17" i="15"/>
  <c r="R17" i="15" s="1"/>
  <c r="L163" i="15"/>
  <c r="R163" i="15" s="1"/>
  <c r="K175" i="15"/>
  <c r="L34" i="15"/>
  <c r="R34" i="15" s="1"/>
  <c r="L9" i="15"/>
  <c r="R9" i="15" s="1"/>
  <c r="L19" i="15"/>
  <c r="R19" i="15" s="1"/>
  <c r="L138" i="15"/>
  <c r="R138" i="15" s="1"/>
  <c r="L133" i="15"/>
  <c r="R133" i="15" s="1"/>
  <c r="L99" i="15"/>
  <c r="R99" i="15" s="1"/>
  <c r="L60" i="15"/>
  <c r="R60" i="15" s="1"/>
  <c r="L70" i="15"/>
  <c r="R70" i="15" s="1"/>
  <c r="L109" i="15"/>
  <c r="R109" i="15" s="1"/>
  <c r="L145" i="15"/>
  <c r="R145" i="15" s="1"/>
  <c r="L116" i="15"/>
  <c r="R116" i="15" s="1"/>
  <c r="L11" i="15"/>
  <c r="R11" i="15" s="1"/>
  <c r="K36" i="16"/>
  <c r="Q36" i="16" s="1"/>
  <c r="J18" i="16"/>
  <c r="K19" i="16"/>
  <c r="Q19" i="16" s="1"/>
  <c r="K26" i="16"/>
  <c r="Q26" i="16" s="1"/>
  <c r="K31" i="16"/>
  <c r="Q31" i="16" s="1"/>
  <c r="K13" i="16"/>
  <c r="Q13" i="16" s="1"/>
  <c r="K30" i="16"/>
  <c r="Q30" i="16" s="1"/>
  <c r="P12" i="16"/>
  <c r="P40" i="16"/>
  <c r="J29" i="16"/>
  <c r="I27" i="16"/>
  <c r="J23" i="16"/>
  <c r="I20" i="16"/>
  <c r="H23" i="16"/>
  <c r="H40" i="16"/>
  <c r="J40" i="16"/>
  <c r="I29" i="16"/>
  <c r="P41" i="16"/>
  <c r="J20" i="16"/>
  <c r="I12" i="16"/>
  <c r="P27" i="16"/>
  <c r="H29" i="16"/>
  <c r="H41" i="16"/>
  <c r="K41" i="16" s="1"/>
  <c r="Q41" i="16" s="1"/>
  <c r="P25" i="16"/>
  <c r="I23" i="16"/>
  <c r="L54" i="14"/>
  <c r="R54" i="14" s="1"/>
  <c r="I36" i="14"/>
  <c r="L78" i="14"/>
  <c r="R78" i="14" s="1"/>
  <c r="L148" i="14"/>
  <c r="R148" i="14" s="1"/>
  <c r="L22" i="14"/>
  <c r="R22" i="14" s="1"/>
  <c r="Q128" i="14"/>
  <c r="L162" i="14"/>
  <c r="R162" i="14" s="1"/>
  <c r="K122" i="14"/>
  <c r="L122" i="14" s="1"/>
  <c r="R122" i="14" s="1"/>
  <c r="L134" i="14"/>
  <c r="R134" i="14" s="1"/>
  <c r="L89" i="14"/>
  <c r="R89" i="14" s="1"/>
  <c r="Q56" i="14"/>
  <c r="J11" i="14"/>
  <c r="L87" i="14"/>
  <c r="R87" i="14" s="1"/>
  <c r="L128" i="14"/>
  <c r="R128" i="14" s="1"/>
  <c r="L120" i="14"/>
  <c r="R120" i="14" s="1"/>
  <c r="L113" i="14"/>
  <c r="R113" i="14" s="1"/>
  <c r="L99" i="14"/>
  <c r="R99" i="14" s="1"/>
  <c r="L49" i="14"/>
  <c r="R49" i="14" s="1"/>
  <c r="L18" i="14"/>
  <c r="R18" i="14" s="1"/>
  <c r="K117" i="14"/>
  <c r="L117" i="14" s="1"/>
  <c r="R117" i="14" s="1"/>
  <c r="K91" i="14"/>
  <c r="K73" i="14"/>
  <c r="L73" i="14" s="1"/>
  <c r="R73" i="14" s="1"/>
  <c r="K68" i="14"/>
  <c r="L68" i="14" s="1"/>
  <c r="R68" i="14" s="1"/>
  <c r="K38" i="14"/>
  <c r="L38" i="14" s="1"/>
  <c r="R38" i="14" s="1"/>
  <c r="K28" i="14"/>
  <c r="L28" i="14" s="1"/>
  <c r="R28" i="14" s="1"/>
  <c r="J15" i="14"/>
  <c r="I139" i="14"/>
  <c r="I114" i="14"/>
  <c r="L114" i="14" s="1"/>
  <c r="R114" i="14" s="1"/>
  <c r="I20" i="14"/>
  <c r="L160" i="14" l="1"/>
  <c r="R160" i="14" s="1"/>
  <c r="L84" i="14"/>
  <c r="R84" i="14" s="1"/>
  <c r="L56" i="14"/>
  <c r="R56" i="14" s="1"/>
  <c r="Q11" i="16"/>
  <c r="L31" i="15"/>
  <c r="R31" i="15" s="1"/>
  <c r="R170" i="15"/>
  <c r="L75" i="15"/>
  <c r="R75" i="15" s="1"/>
  <c r="L13" i="15"/>
  <c r="R13" i="15" s="1"/>
  <c r="K32" i="16"/>
  <c r="Q32" i="16" s="1"/>
  <c r="K37" i="16"/>
  <c r="Q37" i="16" s="1"/>
  <c r="K21" i="16"/>
  <c r="Q21" i="16" s="1"/>
  <c r="L20" i="14"/>
  <c r="R20" i="14" s="1"/>
  <c r="L91" i="15"/>
  <c r="R91" i="15" s="1"/>
  <c r="L134" i="15"/>
  <c r="R134" i="15" s="1"/>
  <c r="L171" i="15"/>
  <c r="R171" i="15" s="1"/>
  <c r="L104" i="15"/>
  <c r="R104" i="15" s="1"/>
  <c r="L11" i="14"/>
  <c r="R11" i="14" s="1"/>
  <c r="L36" i="14"/>
  <c r="R36" i="14" s="1"/>
  <c r="L185" i="15"/>
  <c r="R185" i="15" s="1"/>
  <c r="L175" i="15"/>
  <c r="R175" i="15" s="1"/>
  <c r="L102" i="15"/>
  <c r="R102" i="15" s="1"/>
  <c r="K12" i="16"/>
  <c r="Q12" i="16" s="1"/>
  <c r="K24" i="16"/>
  <c r="Q24" i="16" s="1"/>
  <c r="K27" i="16"/>
  <c r="Q27" i="16" s="1"/>
  <c r="L44" i="15"/>
  <c r="R44" i="15" s="1"/>
  <c r="K18" i="16"/>
  <c r="Q18" i="16" s="1"/>
  <c r="K15" i="16"/>
  <c r="Q15" i="16" s="1"/>
  <c r="L111" i="15"/>
  <c r="R111" i="15" s="1"/>
  <c r="L139" i="14"/>
  <c r="R139" i="14" s="1"/>
  <c r="L124" i="14"/>
  <c r="R124" i="14" s="1"/>
  <c r="L91" i="14"/>
  <c r="R91" i="14" s="1"/>
  <c r="L104" i="14"/>
  <c r="R104" i="14" s="1"/>
  <c r="L131" i="14"/>
  <c r="R131" i="14" s="1"/>
  <c r="L15" i="14"/>
  <c r="R15" i="14" s="1"/>
  <c r="L52" i="14"/>
  <c r="R52" i="14" s="1"/>
  <c r="L76" i="14"/>
  <c r="R76" i="14" s="1"/>
  <c r="L126" i="14"/>
  <c r="R126" i="14" s="1"/>
  <c r="K25" i="16"/>
  <c r="Q25" i="16" s="1"/>
  <c r="L25" i="14"/>
  <c r="R25" i="14" s="1"/>
  <c r="L172" i="15"/>
  <c r="R172" i="15" s="1"/>
  <c r="L21" i="15"/>
  <c r="R21" i="15" s="1"/>
  <c r="L93" i="15"/>
  <c r="R93" i="15" s="1"/>
  <c r="L63" i="15"/>
  <c r="R63" i="15" s="1"/>
  <c r="L54" i="15"/>
  <c r="R54" i="15" s="1"/>
  <c r="L186" i="15"/>
  <c r="R186" i="15" s="1"/>
  <c r="L29" i="15"/>
  <c r="R29" i="15" s="1"/>
  <c r="K34" i="16"/>
  <c r="Q34" i="16" s="1"/>
  <c r="K29" i="16"/>
  <c r="Q29" i="16" s="1"/>
  <c r="L86" i="15"/>
  <c r="R86" i="15" s="1"/>
  <c r="L142" i="15"/>
  <c r="R142" i="15" s="1"/>
  <c r="L153" i="15"/>
  <c r="R153" i="15" s="1"/>
  <c r="L126" i="15"/>
  <c r="R126" i="15" s="1"/>
  <c r="L179" i="15"/>
  <c r="R179" i="15" s="1"/>
  <c r="L41" i="14"/>
  <c r="R41" i="14" s="1"/>
  <c r="L61" i="14"/>
  <c r="R61" i="14" s="1"/>
  <c r="L157" i="14"/>
  <c r="R157" i="14" s="1"/>
  <c r="K20" i="16"/>
  <c r="Q20" i="16" s="1"/>
  <c r="K40" i="16"/>
  <c r="Q40" i="16" s="1"/>
  <c r="K23" i="16"/>
  <c r="Q23" i="16" s="1"/>
</calcChain>
</file>

<file path=xl/sharedStrings.xml><?xml version="1.0" encoding="utf-8"?>
<sst xmlns="http://schemas.openxmlformats.org/spreadsheetml/2006/main" count="1176" uniqueCount="413">
  <si>
    <t>CD</t>
  </si>
  <si>
    <t>PCE</t>
  </si>
  <si>
    <t>Sueldo</t>
  </si>
  <si>
    <t>Indem.
Residencia</t>
  </si>
  <si>
    <t>Compl.
Destino</t>
  </si>
  <si>
    <t>Psicólogo Adscrito</t>
  </si>
  <si>
    <t>Pedagogo</t>
  </si>
  <si>
    <t>Pedagogo Adscrito</t>
  </si>
  <si>
    <t>Enfermero</t>
  </si>
  <si>
    <t>Director (a reconvertir)</t>
  </si>
  <si>
    <t>Enfermero Adscrito</t>
  </si>
  <si>
    <t>C</t>
  </si>
  <si>
    <t>Oficial Administrativo (a reconvertir)</t>
  </si>
  <si>
    <t>Administrativo Adscrito</t>
  </si>
  <si>
    <t>Auxiliar de Enfermería</t>
  </si>
  <si>
    <t>D</t>
  </si>
  <si>
    <t>Auxiliar Administrativo</t>
  </si>
  <si>
    <t>Auxiliar Administrativo Adscrito</t>
  </si>
  <si>
    <t>Operario de Cocina</t>
  </si>
  <si>
    <t>E</t>
  </si>
  <si>
    <t xml:space="preserve">Operario de Cocina Adscrito </t>
  </si>
  <si>
    <t xml:space="preserve">Operario de Oficios Varios Adscrito </t>
  </si>
  <si>
    <t>Ordenanza</t>
  </si>
  <si>
    <t>Ordenanza Adscrito</t>
  </si>
  <si>
    <t>Operario de Servicios Generales</t>
  </si>
  <si>
    <t>GRUPO</t>
  </si>
  <si>
    <t>IMPORTE MES</t>
  </si>
  <si>
    <t>PERIODICIDAD DE PAGO</t>
  </si>
  <si>
    <t>Mensual (x12)</t>
  </si>
  <si>
    <t xml:space="preserve">NIVELES </t>
  </si>
  <si>
    <t>EQUIV. PUNTOS ESPECÍFICO</t>
  </si>
  <si>
    <t>Todos los Grupos</t>
  </si>
  <si>
    <t xml:space="preserve">Máximo </t>
  </si>
  <si>
    <t xml:space="preserve">Medio </t>
  </si>
  <si>
    <t xml:space="preserve">Mínimo </t>
  </si>
  <si>
    <t>TIPO DE GUARDIA</t>
  </si>
  <si>
    <t>TITULADOS SUPERIORES SANITARIOS</t>
  </si>
  <si>
    <t>17 HORAS</t>
  </si>
  <si>
    <t>24 HORAS</t>
  </si>
  <si>
    <t>PRESENCIA FISICA (1,5,6 ENERO; 24,25Y 31 DICIEMBRE)</t>
  </si>
  <si>
    <t>LOCALIZADA EN UN CENTRO/HOSPITAL (1,5,6 ENERO; 24,25Y 31 DICIEMBRE)</t>
  </si>
  <si>
    <t>PRESENCIA FISICA</t>
  </si>
  <si>
    <t>LOCALIZACION PERMANENTE MENSUAL</t>
  </si>
  <si>
    <t xml:space="preserve"> </t>
  </si>
  <si>
    <t>NIVELES</t>
  </si>
  <si>
    <t>Mínimo</t>
  </si>
  <si>
    <t>Medio</t>
  </si>
  <si>
    <t>Máximo</t>
  </si>
  <si>
    <t>GRUPO PROFESIONAL</t>
  </si>
  <si>
    <t>TRABAJO EN FESTIVO ESPECIAL</t>
  </si>
  <si>
    <t>MAÑANAS Y TARDES DEL 24 y 31 DE DICIEMBRE</t>
  </si>
  <si>
    <t>5 PUNTOS COMPLEMENTO ESPECÍFICO</t>
  </si>
  <si>
    <t>MAÑANAS Y TARDES DEL 25 DE DICIEMBRE Y 1 Y 6 DE ENERO</t>
  </si>
  <si>
    <t>6 PUNTOS COMPLEMENTO ESPECÍFICO</t>
  </si>
  <si>
    <t>NOCHES DEL  24 Y 31 DE DICIEMBRE Y 5 DE ENERO</t>
  </si>
  <si>
    <t>8 PUNTOS COMPLEMENTO ESPECÍFICO</t>
  </si>
  <si>
    <t>IMPORTE MES Enero- Mayo</t>
  </si>
  <si>
    <t>Nivel Titulación Académica</t>
  </si>
  <si>
    <t>GRUPOS PROFESIONALES / CLASE / NUEVA CLASE POR UNIFICACIÓN / ESPECIALIDAD</t>
  </si>
  <si>
    <t>GR</t>
  </si>
  <si>
    <t>A1:                         -Grado Universitario     -Licenciatura     -Ingeniería</t>
  </si>
  <si>
    <t>Grupo Superior Médico A1</t>
  </si>
  <si>
    <t>Médico Adjunto</t>
  </si>
  <si>
    <t>Médico Adjunto Adscrito</t>
  </si>
  <si>
    <t>A1</t>
  </si>
  <si>
    <t>24</t>
  </si>
  <si>
    <t>50</t>
  </si>
  <si>
    <t>Médico Adjunto Especialidad Neurología</t>
  </si>
  <si>
    <t>Médico Adjunto Especialidad Neurología Adscrito</t>
  </si>
  <si>
    <t>Médico Adjunto Especialidad Rehabilitación</t>
  </si>
  <si>
    <t>Médico Adjunto Especialidad Rehabilitación Adscrito</t>
  </si>
  <si>
    <t>Médico Adjunto Especialidad Medicina del Trabajo</t>
  </si>
  <si>
    <t>Médico Adjunto Especialidad Medicina del Trabajo Adscrito</t>
  </si>
  <si>
    <t>Grupo Superior Farmacéutico y Análisis Clínicos A1</t>
  </si>
  <si>
    <t>Facultativo</t>
  </si>
  <si>
    <t>Facultativo Adscrito</t>
  </si>
  <si>
    <t>Facultativo Especialidad Análisis Clínicos o Bioquímica Clínica</t>
  </si>
  <si>
    <t>Facultativo Especialidad Análisis Clínicos o Bioquímica Clínica Adscrito</t>
  </si>
  <si>
    <t>Farmacéutico Especialidad Farmacia Hospitalaria</t>
  </si>
  <si>
    <t>Farmacéutico Especialidad Farmacia Hospitalaria Adscrito</t>
  </si>
  <si>
    <t>Grupo Superior Psicología A1</t>
  </si>
  <si>
    <t>Psicólogo</t>
  </si>
  <si>
    <t>Grupo Superior Educación A1</t>
  </si>
  <si>
    <t>A2:                          -Grado Universitario        -Diplomatura   -Ingeniería Técnica</t>
  </si>
  <si>
    <t>Grupo Técnico de Administración A2</t>
  </si>
  <si>
    <t>Técnico Medio Administración Especialidad Jurídica</t>
  </si>
  <si>
    <t>Técnico Medio Administración Especialidad Jurídica Adscrito</t>
  </si>
  <si>
    <t>A2</t>
  </si>
  <si>
    <t>46</t>
  </si>
  <si>
    <t>Técnico Medio Administración Especialidad Gestión Económica</t>
  </si>
  <si>
    <t>Técnico Medio Administración Especialidad Gestión Económica Adscrito</t>
  </si>
  <si>
    <t>Grupo Técnico Informática A2</t>
  </si>
  <si>
    <t>Técnico Medio Informática</t>
  </si>
  <si>
    <t>Técnico Medio Informática Adscrito</t>
  </si>
  <si>
    <t>Grupo Técnico Trabajo Social A2</t>
  </si>
  <si>
    <t>Trabajador Social</t>
  </si>
  <si>
    <t>Trabajador Social Adscrito</t>
  </si>
  <si>
    <t>Grupo Técnico Educación A2</t>
  </si>
  <si>
    <t>Educador Social</t>
  </si>
  <si>
    <t>Educador Social Adscrito</t>
  </si>
  <si>
    <t>Maestro de Educación Infantil</t>
  </si>
  <si>
    <t>Maestro de Educación Infantil Adscrito</t>
  </si>
  <si>
    <t>Grupo Técnico Sanidad A2</t>
  </si>
  <si>
    <t>Enfermero Especialidad en Enfermería del Trabajo</t>
  </si>
  <si>
    <t xml:space="preserve">Enfermero Especialidad Enfermería del Trabajo Adscrito </t>
  </si>
  <si>
    <t>Fisioterapeuta</t>
  </si>
  <si>
    <t>Fisioterapeuta Adscrito</t>
  </si>
  <si>
    <t>Grupo Técnico en Edificación y Mantenimiento A2</t>
  </si>
  <si>
    <t>Arquitecto Técnico</t>
  </si>
  <si>
    <t>Arquitecto Técnico Adscrito</t>
  </si>
  <si>
    <t>Ingeniero Técnico</t>
  </si>
  <si>
    <t>Ingeniero Técnico Adscrito</t>
  </si>
  <si>
    <t>C1:                    -Ciclo Formativo Grado Superior          -FP2 (en anterior sistema educativo)        -Bachillerato</t>
  </si>
  <si>
    <t>Grupo Administración y Diseño C1</t>
  </si>
  <si>
    <t>Técnico Especialista Diseño Gráfico</t>
  </si>
  <si>
    <t>Técnico Especialista Diseño Gráfico Adscrito</t>
  </si>
  <si>
    <t>C1</t>
  </si>
  <si>
    <t>18</t>
  </si>
  <si>
    <t>25</t>
  </si>
  <si>
    <t>Técnico Especialista Informática</t>
  </si>
  <si>
    <t>Técnico Especialista Informática Adscrito</t>
  </si>
  <si>
    <t>Administrativo</t>
  </si>
  <si>
    <t>Grupo Educación y Dependencia C1</t>
  </si>
  <si>
    <t xml:space="preserve">Técnico Especialista Educativo Especialidad Educación </t>
  </si>
  <si>
    <t>Técnico Especialista Educativo Especialidad Educación Adscrito</t>
  </si>
  <si>
    <t>Técnico Especialista Educativo Especialidad Carpintería</t>
  </si>
  <si>
    <t>Técnico Especialista Educativo Especialidad Carpintería Adscrito</t>
  </si>
  <si>
    <t>Técnico Especialista Educativo Especialidad Cerrajería</t>
  </si>
  <si>
    <t>Técnico Especialista Educativo Especialidad Cerrajería Adscrito</t>
  </si>
  <si>
    <t>Técnico Especialista Educativo Especialidad Textil</t>
  </si>
  <si>
    <t>Técnico Especialista Educativo Especialidad Textil Adscrito</t>
  </si>
  <si>
    <t>Técnico Especialista Educativo Especialidad Viveros</t>
  </si>
  <si>
    <t>Técnico Especialista Educativo Especialidad Viveros Adscrito</t>
  </si>
  <si>
    <t>Grupo Sanidad C1</t>
  </si>
  <si>
    <t>Técnico Especialista Sanitario Especialidad Laboratorio</t>
  </si>
  <si>
    <r>
      <t>Técnico Especialista Sanitario Especialidad</t>
    </r>
    <r>
      <rPr>
        <b/>
        <sz val="8"/>
        <rFont val="Arial"/>
        <family val="2"/>
      </rPr>
      <t xml:space="preserve"> </t>
    </r>
    <r>
      <rPr>
        <sz val="8"/>
        <rFont val="Arial"/>
        <family val="2"/>
      </rPr>
      <t>Laboratorio Adscrito</t>
    </r>
  </si>
  <si>
    <t>Técnico Especialista Sanitario Especialidad Radiodiagnóstico</t>
  </si>
  <si>
    <r>
      <t>Técnico Especialista Sanitario Especialidad</t>
    </r>
    <r>
      <rPr>
        <b/>
        <sz val="8"/>
        <rFont val="Arial"/>
        <family val="2"/>
      </rPr>
      <t xml:space="preserve"> </t>
    </r>
    <r>
      <rPr>
        <sz val="8"/>
        <rFont val="Arial"/>
        <family val="2"/>
      </rPr>
      <t>Radiodiagnóstico Adscrito</t>
    </r>
  </si>
  <si>
    <t>Técnico Especialista Sanitario Especialidad Farmacia</t>
  </si>
  <si>
    <r>
      <t>Técnico Especialista Sanitario Especialidad</t>
    </r>
    <r>
      <rPr>
        <b/>
        <sz val="8"/>
        <rFont val="Arial"/>
        <family val="2"/>
      </rPr>
      <t xml:space="preserve"> </t>
    </r>
    <r>
      <rPr>
        <sz val="8"/>
        <rFont val="Arial"/>
        <family val="2"/>
      </rPr>
      <t>Farmacia Adscrito</t>
    </r>
  </si>
  <si>
    <t>Grupo Mantenimiento y Agrícola C1</t>
  </si>
  <si>
    <t>Técnico Especialista Electricidad</t>
  </si>
  <si>
    <t>Técnico Especialista Electricidad Adscrito</t>
  </si>
  <si>
    <t>Técnico Especialista Agrícola</t>
  </si>
  <si>
    <t>Técnico Especialista Agrícola Adscrito</t>
  </si>
  <si>
    <t>Grupo Restauración y Nutrición C1</t>
  </si>
  <si>
    <t>Técnico Especialista en Cocina</t>
  </si>
  <si>
    <t>Técnico Especialista en Cocina Adscrito</t>
  </si>
  <si>
    <t>Técnico Especialista en Dietética y Nutrición</t>
  </si>
  <si>
    <t>Técnico Especialista en Dietética y Nutrición Adscrito</t>
  </si>
  <si>
    <t>Grupo Servicios Generales C1</t>
  </si>
  <si>
    <t>Técnico Especialista Servicios Generales</t>
  </si>
  <si>
    <t>Técnico Especialista Servicios Generales Adscrito</t>
  </si>
  <si>
    <t>C2:                    -ESO                 -Ciclo Formativo Grado Medio    -FP1 (en anterior sistema educativo)        -Grado Escolar</t>
  </si>
  <si>
    <t>Grupo Auxiliar Administrativo y Comunicación C2</t>
  </si>
  <si>
    <t>Auxiliar Administrativo C2</t>
  </si>
  <si>
    <t>C2</t>
  </si>
  <si>
    <t>14</t>
  </si>
  <si>
    <t>Auxiliar de Información y Comunicación Adscrito</t>
  </si>
  <si>
    <t>23</t>
  </si>
  <si>
    <t>Grupo Conductor y Servicios Auxiliares C2</t>
  </si>
  <si>
    <t>Conductor y Servicios Auxiliares</t>
  </si>
  <si>
    <t>Conductor y Servicios Auxiliares Adscrito</t>
  </si>
  <si>
    <t>Grupo Auxiliar Educación C2</t>
  </si>
  <si>
    <t>Auxiliar Educativo Especialidad Educación</t>
  </si>
  <si>
    <t>Auxiliar Educativo Especialidad Educación Adscrito</t>
  </si>
  <si>
    <t>Auxiliar Educativo Especialidad Animación</t>
  </si>
  <si>
    <t>Auxiliar Educativo Especialidad Animación Adscrito</t>
  </si>
  <si>
    <t>Auxiliar Educativo Especialidad Carpintería</t>
  </si>
  <si>
    <t>Auxiliar Educativo Especialidad Carpintería Adscrito</t>
  </si>
  <si>
    <t>Auxiliar Educativo Especialidad Confección</t>
  </si>
  <si>
    <t>Auxiliar Educativo Especialidad Confección Adscrito</t>
  </si>
  <si>
    <t>Auxiliar Educativo Especialidad Viveros</t>
  </si>
  <si>
    <t xml:space="preserve">Auxiliar Educativo Especialidad Viveros Adscrito </t>
  </si>
  <si>
    <t>Grupo Auxiliar Sanidad y Sociosanitaria C2</t>
  </si>
  <si>
    <t xml:space="preserve">Auxiliar de Enfermería Adscrito </t>
  </si>
  <si>
    <t>Grupo Peluquería y Estética C2</t>
  </si>
  <si>
    <t>Peluquero</t>
  </si>
  <si>
    <t>Peluquero  Adscrito</t>
  </si>
  <si>
    <t>Grupo Reparto y Logística C2</t>
  </si>
  <si>
    <t>Auxiliar de Distribución</t>
  </si>
  <si>
    <t>Auxiliar de Distribución Adscrito</t>
  </si>
  <si>
    <t>Auxiliar de Almacén</t>
  </si>
  <si>
    <t>Auxiliar de Almacén Adscrito</t>
  </si>
  <si>
    <t>Grupo Mantenimiento C2</t>
  </si>
  <si>
    <t>Oficial de Oficios Varios</t>
  </si>
  <si>
    <t>Oficial Oficios Varios  Adscrito</t>
  </si>
  <si>
    <t>Grupo Restauración C2</t>
  </si>
  <si>
    <t>Cocinero</t>
  </si>
  <si>
    <t>Cocinero Adscrito</t>
  </si>
  <si>
    <t>Grupo Lencería C2</t>
  </si>
  <si>
    <t>Auxiliar de Lencería</t>
  </si>
  <si>
    <t>Auxiliar de Lencería Adscrito</t>
  </si>
  <si>
    <t>E: Certificado de Escolaridad</t>
  </si>
  <si>
    <t>Grupo de Subalternos E</t>
  </si>
  <si>
    <t>12</t>
  </si>
  <si>
    <t>21</t>
  </si>
  <si>
    <t>Grupo Mantenimiento E</t>
  </si>
  <si>
    <t>Operario de Oficios Varios</t>
  </si>
  <si>
    <t>22</t>
  </si>
  <si>
    <t>Operario de Almacén</t>
  </si>
  <si>
    <t xml:space="preserve">Operario de Almacén Adscrito </t>
  </si>
  <si>
    <t>20</t>
  </si>
  <si>
    <t>Grupo Servicios Generales y Cocina E</t>
  </si>
  <si>
    <t xml:space="preserve">Operario de Servicios Generales Adscrito </t>
  </si>
  <si>
    <t>A1                             -Grado Universitario   -Licenciatura    -Ingeniería</t>
  </si>
  <si>
    <t>Grupo Superior Administración A1</t>
  </si>
  <si>
    <t>Técnico/a Superior/a Administración (Rama Jurídica)</t>
  </si>
  <si>
    <t>Técnico Superior Administración (a reconvertir) Especialidad Jurídica</t>
  </si>
  <si>
    <t>Técnico/a Superior/a Administración (Rama Económica)</t>
  </si>
  <si>
    <t>Técnico Superior Administración (a reconvertir) Especialidad  Gestión Económica</t>
  </si>
  <si>
    <t>Técnico Superior Recursos Humanos (a reconvertir)</t>
  </si>
  <si>
    <t>43</t>
  </si>
  <si>
    <t>Médico Jefe de Servicio (a reconvertir)</t>
  </si>
  <si>
    <t>28</t>
  </si>
  <si>
    <t>86</t>
  </si>
  <si>
    <t>Facultativo (a reconvertir)</t>
  </si>
  <si>
    <t>GRUPOS PROFESIONALES / CLASE / NUEVA CLASE POR UNIFICACIÓN DENOMINACIÓN/ ESPECIALIDAD</t>
  </si>
  <si>
    <t>A2:                    -Grado Universitario  -Diplomatura     -Ingeniería Técnica</t>
  </si>
  <si>
    <t>Técnico Medio Administración</t>
  </si>
  <si>
    <t>Técnico Medio Administración (a reconvertir)</t>
  </si>
  <si>
    <t>35</t>
  </si>
  <si>
    <t>Técnico Medio Administración Especialidad Económica</t>
  </si>
  <si>
    <t>Grupo Técnico Comunicación A2</t>
  </si>
  <si>
    <t>Técnico Medio Comunicación (a reconvertir)</t>
  </si>
  <si>
    <t>62</t>
  </si>
  <si>
    <t>Enfermero Especialidad Enfermería del Trabajo</t>
  </si>
  <si>
    <t>C1:                    -Ciclo Formativo Grado Superior          -FP2 (en anterior Sistema Educativo)       -Bachillerato</t>
  </si>
  <si>
    <t>16</t>
  </si>
  <si>
    <t>19</t>
  </si>
  <si>
    <t xml:space="preserve">Administrativo </t>
  </si>
  <si>
    <t>26</t>
  </si>
  <si>
    <t>Ayudante Técnico de Servicios Sociales (a reconvertir)</t>
  </si>
  <si>
    <t>Técnico Especialista Educativo Especialidad Educación</t>
  </si>
  <si>
    <r>
      <t>Técnico Especialista Sanitario Especialidad</t>
    </r>
    <r>
      <rPr>
        <b/>
        <sz val="8"/>
        <rFont val="Arial"/>
        <family val="2"/>
      </rPr>
      <t xml:space="preserve"> </t>
    </r>
    <r>
      <rPr>
        <sz val="8"/>
        <rFont val="Arial"/>
        <family val="2"/>
      </rPr>
      <t>Laboratorio</t>
    </r>
  </si>
  <si>
    <r>
      <t>Técnico Especialista Sanitario Especialidad</t>
    </r>
    <r>
      <rPr>
        <b/>
        <sz val="8"/>
        <rFont val="Arial"/>
        <family val="2"/>
      </rPr>
      <t xml:space="preserve"> </t>
    </r>
    <r>
      <rPr>
        <sz val="8"/>
        <rFont val="Arial"/>
        <family val="2"/>
      </rPr>
      <t>Radiodiagnóstico</t>
    </r>
  </si>
  <si>
    <r>
      <t>Técnico Especialista Sanitario Especialidad</t>
    </r>
    <r>
      <rPr>
        <b/>
        <sz val="8"/>
        <rFont val="Arial"/>
        <family val="2"/>
      </rPr>
      <t xml:space="preserve"> </t>
    </r>
    <r>
      <rPr>
        <sz val="8"/>
        <rFont val="Arial"/>
        <family val="2"/>
      </rPr>
      <t>Farmacia</t>
    </r>
  </si>
  <si>
    <t>Técnico Especialista en Servicios Generales</t>
  </si>
  <si>
    <t>C2:                           -ESO                 -Ciclo Formativo Grado Medio        -FP1 (en anterior Sistema Educativo Grado Escolar)</t>
  </si>
  <si>
    <t>Grupo Auxiliar Administración y Comunicación C2</t>
  </si>
  <si>
    <t>Auxiliar de Información y Comunicación</t>
  </si>
  <si>
    <t>Cuidador-Nocturno (a reconvertir)</t>
  </si>
  <si>
    <t xml:space="preserve">Peluquero </t>
  </si>
  <si>
    <t xml:space="preserve">Oficial Oficios Varios </t>
  </si>
  <si>
    <t>Jardinero (a reconvertir)</t>
  </si>
  <si>
    <t>E:                       -Certificado de Escolaridad</t>
  </si>
  <si>
    <t xml:space="preserve">Ordenanza </t>
  </si>
  <si>
    <t>10</t>
  </si>
  <si>
    <t>Celador (a reconvertir)</t>
  </si>
  <si>
    <t>Vigilante Nocturno (a reconvertir)</t>
  </si>
  <si>
    <t>Operario de Limpieza (a reconvertir)</t>
  </si>
  <si>
    <t>Ayudante de Cocina (a reconvertir)</t>
  </si>
  <si>
    <t>Operario de Lavandería (a reconvertir)</t>
  </si>
  <si>
    <t>Camarera Limpiadora (a reconvertir)</t>
  </si>
  <si>
    <t>PUESTOS DIFERENCIADOS O SINGULARIZADOS</t>
  </si>
  <si>
    <t>Jefe de Sección Medicina Rehabilitadora</t>
  </si>
  <si>
    <t>Jefe de Sección de Neurología</t>
  </si>
  <si>
    <t>Jefe de Sección Laboratorio y Análisis Clínicos</t>
  </si>
  <si>
    <t>Jefe de Sección de Salud Laboral</t>
  </si>
  <si>
    <t>Jefe de Sección de Farmacia</t>
  </si>
  <si>
    <t>Jefe de Sección Informática</t>
  </si>
  <si>
    <t>Jefe de Sección de Ingeniería</t>
  </si>
  <si>
    <t>Jefe de Sección de Compras</t>
  </si>
  <si>
    <t>Jefe de Unidad Enfermería</t>
  </si>
  <si>
    <t>Jefe de Unidad Técnica</t>
  </si>
  <si>
    <t>Jefa de Unidad Administrativa</t>
  </si>
  <si>
    <t>Jefe de Área de Informática</t>
  </si>
  <si>
    <t>Jefe Área de Caja y Facturación</t>
  </si>
  <si>
    <t>Jefe de Cocina</t>
  </si>
  <si>
    <t>Subjefe de Cocina (a extinguir)</t>
  </si>
  <si>
    <t>Jefe de Área Administrativa</t>
  </si>
  <si>
    <t>Administrativo Secretaría</t>
  </si>
  <si>
    <t>Jefe de Mantenimiento</t>
  </si>
  <si>
    <t>Jefe de Limpieza</t>
  </si>
  <si>
    <t>Coordinador de Almacén</t>
  </si>
  <si>
    <t>Coordinador de Distribución</t>
  </si>
  <si>
    <t>Coordinador de Equipo Técnico</t>
  </si>
  <si>
    <t>Jefe de Ropería y Lencería</t>
  </si>
  <si>
    <t>Coordinador de Limpieza</t>
  </si>
  <si>
    <t>Jefe de Unidad Administrativa</t>
  </si>
  <si>
    <t>Coordinador de Servicios Generales</t>
  </si>
  <si>
    <t>Jefe de Limpieza (a extinguir)</t>
  </si>
  <si>
    <t>Jefe de Mantenimiento (a extinguir)</t>
  </si>
  <si>
    <t>Coordinador de Limpieza (a extinguir)</t>
  </si>
  <si>
    <t>CE</t>
  </si>
  <si>
    <t>Personal que traslade de forma frecuente carros con comida, materiales, ropa o enseres que no ostenten la categoría de Auxiliar de Distribución.</t>
  </si>
  <si>
    <t>Técnicos Especialistas en Cocina sometidos a vapores de agua o trabajo en cámaras de refrigeración en cocinas hospitalarias.</t>
  </si>
  <si>
    <r>
      <t>Personal de mantenimiento y auxiliares y técnicos de taller expuestos de forma frecuente a sustancias tóxicas, contaminantes y/o peligrosas, o que maneje máquinas y herramientas eléctricas</t>
    </r>
    <r>
      <rPr>
        <sz val="9.5"/>
        <color indexed="12"/>
        <rFont val="Arial"/>
        <family val="2"/>
      </rPr>
      <t xml:space="preserve"> </t>
    </r>
    <r>
      <rPr>
        <sz val="9.5"/>
        <rFont val="Arial"/>
        <family val="2"/>
      </rPr>
      <t>o cortantes.</t>
    </r>
  </si>
  <si>
    <t>Personal que se responsabilicen de la actualización de contenidos y páginas Web corporativas.</t>
  </si>
  <si>
    <t xml:space="preserve">Personal que en cómputo mensual no disfrute de un fin de semana  al mes. (No debiendo prestar servicios según su cuadrante de turnos desde el  viernes en el turno de tarde hasta la mañana del lunes siguiente).  </t>
  </si>
  <si>
    <t>Personal que preste servicios en turnos rotatorios y cíclicos  que incluyan los días inhábiles y festivos de forma permanente en todo el año.</t>
  </si>
  <si>
    <t>Personal Administrativo que gestione las listas de contratación laboral del IASS.</t>
  </si>
  <si>
    <t xml:space="preserve">  EUROS AÑO</t>
  </si>
  <si>
    <t>PUESTOS</t>
  </si>
  <si>
    <t>Grupo</t>
  </si>
  <si>
    <t>Nº Puntos Específico por
Condiciones de Trabajo</t>
  </si>
  <si>
    <t>Condiciones de Trabajo</t>
  </si>
  <si>
    <t xml:space="preserve">Condiciones de Trabajo </t>
  </si>
  <si>
    <t>Auxiliar de Distribución que traslade carros por rampas superiores 4% desnivel.</t>
  </si>
  <si>
    <t>Desempeño de las Funciones de Ordenanza en la portería del Hospital Febles Campos.</t>
  </si>
  <si>
    <t>Ordenanza que maneje centrales telefónicas, o sistemas informáticos de control de acceso y/o visitas, o sistemas informáticos para el control de presencia.  Si dicha condición solo se realiza de forma ocasional, o durante una fracción de la jornada laboral, se percibirá el 50% de este complemento.</t>
  </si>
  <si>
    <t>Ordenanza que use motocicleta.</t>
  </si>
  <si>
    <t>Operario de Servicios Generales que desempeñe tareas relacionadas con la retirada y limpieza de residuos sanitarios.</t>
  </si>
  <si>
    <t>Conductor Ordenanza que transporte usuarios.</t>
  </si>
  <si>
    <t>Personal que preste servicios aun de forma parcial en otros centros distintos de su centro habitual de trabajo, al menos durante cuatro días al mes, salvo que lo haya solicitado el propio trabajador.</t>
  </si>
  <si>
    <t>Auxiliares Infantiles, Técnicos Especialistas Educativos, Auxiliares y Técnicos de Taller y Educadores que presten servicios con usuarios mayores de 12 años.</t>
  </si>
  <si>
    <t>Médicos y Facultativos Superiores que tengan especialidad académica del área sanitaria o que realicen asistencia permanente (guardias de presencia y/o localizada), o que presten servicios en áreas especializadas como laboratorio, encefalografía o farmacia  en los Hospitales.</t>
  </si>
  <si>
    <t xml:space="preserve">Cocineros que presten servicios durante más de cinco jornadas completas de trabajo al mes sin la supervisión de un Técnico Especialista en Cocina. </t>
  </si>
  <si>
    <t>Ordenanzas que realicen de forma frecuente trámites y trasladen documentación entre distintos centros del IASS.</t>
  </si>
  <si>
    <t>Técnicos Superiores y Técnicos Medios que presten servicios fuera de las Unidades Técnicas y de los centros propios del IASS, en zonas y/o con usuarios de riesgo, exclusión social y/o conflictivos</t>
  </si>
  <si>
    <t>Operario de Servicios Generales, Operarios de Cocina y Cocineros que desempeñen tareas en la cocina hospitalaria.</t>
  </si>
  <si>
    <t>A2, C1 ,C2 y E</t>
  </si>
  <si>
    <t>PROMEDIO GUARDIAS VACACIONES (promedio del importe de guardias efectivamente abonadas en los últimos 12 meses o parte proporcional)</t>
  </si>
  <si>
    <t>A1 A2 C1</t>
  </si>
  <si>
    <t>GRUPO A2, C1, C2 Y E</t>
  </si>
  <si>
    <t>EQUIVALENTE PTOS ESPECÍFICOS</t>
  </si>
  <si>
    <t>Auxiliar Administrativo Base/Adscrito con funciones de cobro e ingreso</t>
  </si>
  <si>
    <t>CLASE</t>
  </si>
  <si>
    <t>PRESENCIA FISICA (6 PRIMERAS MENSUALES)</t>
  </si>
  <si>
    <t>PRESENCIA FISICA (7 Y SUCESIVAS MENSUALES)</t>
  </si>
  <si>
    <t>LOCALIZADA EN VARIOS CENTROS /HOSPITALES (12 PRIMERAS MENSUALES)</t>
  </si>
  <si>
    <t>LOCALIZADA EN UN CENTRO/HOSPITAL (12 PRIMERAS MENSUALES)</t>
  </si>
  <si>
    <t>LOCALIZADA EN VARIOS CENTROS /HOSPITALES (13 Y SUCESIVAS MENSUALES)</t>
  </si>
  <si>
    <t>LOCALIZADA EN UN CENTRO/HOSPITAL (13 Y SUCESIVAS MENSUALES)</t>
  </si>
  <si>
    <t>LOCALIZADA EN VARIOS CENTROS /HOSPITALES (1,5,6 ENERO; 24,25Y 31 DICIEMBRE)</t>
  </si>
  <si>
    <t>Extra junio
SB minorado +100%CD
+100%CE</t>
  </si>
  <si>
    <t>Extra diciembre
SB minorado +100%CD
+100%CE</t>
  </si>
  <si>
    <t>IMPORTE MES (*)</t>
  </si>
  <si>
    <t>IMPORTE (*)</t>
  </si>
  <si>
    <t xml:space="preserve">IMPORTE MES (*) </t>
  </si>
  <si>
    <t xml:space="preserve">Total Mes
Sin Prorrateo De Pagas
Extras </t>
  </si>
  <si>
    <t>Total Mes
Con Prorrateo 
De Pagas Extras</t>
  </si>
  <si>
    <t>Compl.
Específico</t>
  </si>
  <si>
    <t xml:space="preserve">IMPORTE NOCHE </t>
  </si>
  <si>
    <t>SB A1</t>
  </si>
  <si>
    <t>SB A2</t>
  </si>
  <si>
    <t>SB C1</t>
  </si>
  <si>
    <t>SB C2</t>
  </si>
  <si>
    <t>SB E</t>
  </si>
  <si>
    <t xml:space="preserve">EUROS MES </t>
  </si>
  <si>
    <t xml:space="preserve">IMPORTE MES </t>
  </si>
  <si>
    <t>SUELDO BASE PAGA EXTRA</t>
  </si>
  <si>
    <t>Todos los grupos</t>
  </si>
  <si>
    <t xml:space="preserve">VALOR GUARDIA DIPLOMADOS SANITARIOS </t>
  </si>
  <si>
    <t>Trienios en las Pagas Extras Personal Laboral</t>
  </si>
  <si>
    <t xml:space="preserve">VALOR GUARDIA MÉDICOS </t>
  </si>
  <si>
    <t>Valor Hora</t>
  </si>
  <si>
    <t>Cod</t>
  </si>
  <si>
    <t>Nivel</t>
  </si>
  <si>
    <t>Nuevo Importe</t>
  </si>
  <si>
    <t>NIVEL 8</t>
  </si>
  <si>
    <t>NIVEL 9</t>
  </si>
  <si>
    <t>NIVEL 10</t>
  </si>
  <si>
    <t>NIVEL 11</t>
  </si>
  <si>
    <t>NIVEL 12</t>
  </si>
  <si>
    <t>NIVEL 13</t>
  </si>
  <si>
    <t>NIVEL 14</t>
  </si>
  <si>
    <t>NIVEL 15</t>
  </si>
  <si>
    <t>NIVEL 16</t>
  </si>
  <si>
    <t>NIVEL 17</t>
  </si>
  <si>
    <t>NIVEL 18</t>
  </si>
  <si>
    <t>NIVEL 19</t>
  </si>
  <si>
    <t>NIVEL 20</t>
  </si>
  <si>
    <t>NIVEL 21</t>
  </si>
  <si>
    <t>NIVEL 22</t>
  </si>
  <si>
    <t>NIVEL 23</t>
  </si>
  <si>
    <t>NIVEL 24</t>
  </si>
  <si>
    <t>NIVEL 25</t>
  </si>
  <si>
    <t>NIVEL 26</t>
  </si>
  <si>
    <t>NIVEL 27</t>
  </si>
  <si>
    <t>NIVEL 28</t>
  </si>
  <si>
    <t>NIVEL 29</t>
  </si>
  <si>
    <t>NIVEL 30</t>
  </si>
  <si>
    <t>X11</t>
  </si>
  <si>
    <t>noviembre x</t>
  </si>
  <si>
    <t xml:space="preserve"> Personal Laboral 2023</t>
  </si>
  <si>
    <t>Total 2023 Sin
Prod. Var.</t>
  </si>
  <si>
    <t>Extra junioSB minorado+100%CD
+100%CE</t>
  </si>
  <si>
    <t>Extra diciembre
SB minorado+100%CD
+100%CE</t>
  </si>
  <si>
    <t>Extra junio
SB minorado+100%CD
+100%CE</t>
  </si>
  <si>
    <t>Extra junio
SB minorado+ 100%CD
+100%CE</t>
  </si>
  <si>
    <t>Extra junio SB +100%CD
+100%CE</t>
  </si>
  <si>
    <t>Extra diciembre
SB +100%CD
+100%CE</t>
  </si>
  <si>
    <t>x12</t>
  </si>
  <si>
    <t xml:space="preserve">Compl.
Específico </t>
  </si>
  <si>
    <t>Jefatura de Centro (HLD)</t>
  </si>
  <si>
    <t>Responsable de Unidad (SEF)</t>
  </si>
  <si>
    <t>Jefatura de Centro Hospital La Trinidad</t>
  </si>
  <si>
    <t>Jefarura de Centro (HFC)</t>
  </si>
  <si>
    <t>Médico/a Jefe/a de Servicio (a reconvertir)</t>
  </si>
  <si>
    <t>IMPORTE 2024</t>
  </si>
  <si>
    <r>
      <t xml:space="preserve">              </t>
    </r>
    <r>
      <rPr>
        <b/>
        <u/>
        <sz val="16"/>
        <color indexed="18"/>
        <rFont val="Arial"/>
        <family val="2"/>
      </rPr>
      <t>ANEXO VIII: COMPLEMENTO ESPECÍFICO 2024</t>
    </r>
  </si>
  <si>
    <t>EUROS AÑO 2024</t>
  </si>
  <si>
    <t>EUROS MENSUAL 2024</t>
  </si>
  <si>
    <t>ANEXO V: TABLA RETRIBUCIONES PUESTOS ADSCRITOS 2024 (2,50%)</t>
  </si>
  <si>
    <t>ANEXO IX: TRIENIOS 2024</t>
  </si>
  <si>
    <r>
      <rPr>
        <b/>
        <sz val="16"/>
        <color indexed="18"/>
        <rFont val="Arial"/>
        <family val="2"/>
      </rPr>
      <t xml:space="preserve">     </t>
    </r>
    <r>
      <rPr>
        <b/>
        <u/>
        <sz val="16"/>
        <color indexed="18"/>
        <rFont val="Arial"/>
        <family val="2"/>
      </rPr>
      <t>ANEXO XI: INDEMNIZACIÓN POR RESIDENCIA 2024</t>
    </r>
  </si>
  <si>
    <r>
      <rPr>
        <b/>
        <sz val="16"/>
        <color indexed="18"/>
        <rFont val="Arial"/>
        <family val="2"/>
      </rPr>
      <t xml:space="preserve">  </t>
    </r>
    <r>
      <rPr>
        <b/>
        <u/>
        <sz val="16"/>
        <color indexed="18"/>
        <rFont val="Arial"/>
        <family val="2"/>
      </rPr>
      <t>ANEXO XIII: ROTACIÓN 2024</t>
    </r>
  </si>
  <si>
    <t>ANEXO XIX:FESTIVOS ESPECIALES 2024</t>
  </si>
  <si>
    <r>
      <t>ANEXO X</t>
    </r>
    <r>
      <rPr>
        <b/>
        <sz val="16"/>
        <color indexed="18"/>
        <rFont val="Arial"/>
        <family val="2"/>
      </rPr>
      <t>:  CONDICIONES DE TRABAJO 2024</t>
    </r>
  </si>
  <si>
    <t>ANEXO XIV: NOCTURNIDAD 2024</t>
  </si>
  <si>
    <t>17 HORAS CONCEPTO</t>
  </si>
  <si>
    <t>24 HORAS CONCEPTO</t>
  </si>
  <si>
    <t>ANEXO XV: GUARDIAS 2024</t>
  </si>
  <si>
    <t>ANEXO XV: GUARDIAS
EUROS 2024</t>
  </si>
  <si>
    <t xml:space="preserve">           ANEXO XVI: LOCALIZACIÓN PERMANENTE 2024 (*)</t>
  </si>
  <si>
    <r>
      <rPr>
        <b/>
        <sz val="16"/>
        <color indexed="18"/>
        <rFont val="Arial"/>
        <family val="2"/>
      </rPr>
      <t xml:space="preserve">            </t>
    </r>
    <r>
      <rPr>
        <b/>
        <u/>
        <sz val="16"/>
        <color indexed="18"/>
        <rFont val="Arial"/>
        <family val="2"/>
      </rPr>
      <t>ANEXO VII: SUELDO 2024 LABORAL IASS</t>
    </r>
  </si>
  <si>
    <t>ANEXO VI: TABLA RETRIBUCIONES PUESTOS DIFERENCIADOS O SINGULARIZADOS 2024 (2,50%)</t>
  </si>
  <si>
    <t>ANEXO III: TABLA CLASES RETRIBUCIONES (BASE Y A RECONVERTIR) 2024 (2,50%)</t>
  </si>
  <si>
    <t xml:space="preserve">         ANEXO VII: SUELDO PAGA EXTRA 2024 LABORAL IASS </t>
  </si>
  <si>
    <t>ANEXO XVII: SUPERVISIÓN 2024</t>
  </si>
  <si>
    <t xml:space="preserve">             ANEXO XVIII: ESPECIAL DEDICACIÓN 2024</t>
  </si>
  <si>
    <r>
      <rPr>
        <b/>
        <sz val="16"/>
        <color indexed="18"/>
        <rFont val="Arial"/>
        <family val="2"/>
      </rPr>
      <t xml:space="preserve">       </t>
    </r>
    <r>
      <rPr>
        <b/>
        <u/>
        <sz val="16"/>
        <color indexed="18"/>
        <rFont val="Arial"/>
        <family val="2"/>
      </rPr>
      <t>ANEXO XX: QUEBRANTO DE MONEDA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</si>
</sst>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 [$€-1]"/>
    <numFmt numFmtId="166" formatCode="#,##0.00\ [$€-1];[Red]\-#,##0.00\ [$€-1]"/>
    <numFmt numFmtId="167" formatCode="0.000"/>
    <numFmt numFmtId="168" formatCode="#,##0.00_ ;\-#,##0.00\ "/>
    <numFmt numFmtId="169" formatCode="#,##0.0000\ [$€-1]"/>
  </numFmts>
  <fonts count="47" x14ac:knownFonts="1">
    <font>
      <sz val="10"/>
      <name val="Arial"/>
    </font>
    <font>
      <sz val="11"/>
      <color theme="1"/>
      <name val="Calibri"/>
      <family val="2"/>
      <scheme val="minor"/>
    </font>
    <font>
      <sz val="11"/>
      <color theme="1"/>
      <name val="Calibri"/>
      <family val="2"/>
      <scheme val="minor"/>
    </font>
    <font>
      <sz val="10"/>
      <name val="Arial"/>
      <family val="2"/>
    </font>
    <font>
      <b/>
      <sz val="16"/>
      <color indexed="18"/>
      <name val="Arial"/>
      <family val="2"/>
    </font>
    <font>
      <sz val="8"/>
      <name val="Arial"/>
      <family val="2"/>
    </font>
    <font>
      <b/>
      <sz val="16"/>
      <name val="Arial"/>
      <family val="2"/>
    </font>
    <font>
      <sz val="8"/>
      <color indexed="18"/>
      <name val="Arial"/>
      <family val="2"/>
    </font>
    <font>
      <b/>
      <sz val="24"/>
      <color indexed="18"/>
      <name val="Arial"/>
      <family val="2"/>
    </font>
    <font>
      <b/>
      <sz val="14"/>
      <color indexed="18"/>
      <name val="Arial"/>
      <family val="2"/>
    </font>
    <font>
      <sz val="10"/>
      <color indexed="8"/>
      <name val="MS Sans Serif"/>
      <family val="2"/>
    </font>
    <font>
      <b/>
      <sz val="8"/>
      <color indexed="18"/>
      <name val="Arial"/>
      <family val="2"/>
    </font>
    <font>
      <b/>
      <sz val="10"/>
      <name val="Arial"/>
      <family val="2"/>
    </font>
    <font>
      <b/>
      <sz val="8"/>
      <name val="Arial"/>
      <family val="2"/>
    </font>
    <font>
      <b/>
      <sz val="20"/>
      <name val="Arial"/>
      <family val="2"/>
    </font>
    <font>
      <sz val="10"/>
      <name val="Arial"/>
      <family val="2"/>
    </font>
    <font>
      <sz val="16"/>
      <color indexed="18"/>
      <name val="Arial"/>
      <family val="2"/>
    </font>
    <font>
      <b/>
      <sz val="18"/>
      <name val="Arial"/>
      <family val="2"/>
    </font>
    <font>
      <b/>
      <sz val="12"/>
      <color indexed="18"/>
      <name val="Arial"/>
      <family val="2"/>
    </font>
    <font>
      <b/>
      <sz val="12"/>
      <name val="Arial"/>
      <family val="2"/>
    </font>
    <font>
      <sz val="12"/>
      <name val="Arial"/>
      <family val="2"/>
    </font>
    <font>
      <sz val="8"/>
      <name val="Arial"/>
      <family val="2"/>
    </font>
    <font>
      <b/>
      <u/>
      <sz val="16"/>
      <color indexed="18"/>
      <name val="Arial"/>
      <family val="2"/>
    </font>
    <font>
      <sz val="10"/>
      <color indexed="18"/>
      <name val="Arial"/>
      <family val="2"/>
    </font>
    <font>
      <b/>
      <sz val="10"/>
      <color indexed="18"/>
      <name val="Arial"/>
      <family val="2"/>
    </font>
    <font>
      <sz val="10"/>
      <color indexed="18"/>
      <name val="Arial"/>
      <family val="2"/>
    </font>
    <font>
      <b/>
      <sz val="10"/>
      <color indexed="18"/>
      <name val="Arial"/>
      <family val="2"/>
    </font>
    <font>
      <b/>
      <sz val="10"/>
      <name val="Arial"/>
      <family val="2"/>
    </font>
    <font>
      <sz val="12"/>
      <name val="Times New Roman"/>
      <family val="1"/>
    </font>
    <font>
      <sz val="10"/>
      <name val="Times New Roman"/>
      <family val="1"/>
    </font>
    <font>
      <sz val="9"/>
      <name val="Arial"/>
      <family val="2"/>
    </font>
    <font>
      <b/>
      <sz val="9"/>
      <name val="Arial"/>
      <family val="2"/>
    </font>
    <font>
      <sz val="9.5"/>
      <name val="Arial"/>
      <family val="2"/>
    </font>
    <font>
      <sz val="10"/>
      <color indexed="8"/>
      <name val="Arial"/>
      <family val="2"/>
    </font>
    <font>
      <sz val="9.5"/>
      <color indexed="12"/>
      <name val="Arial"/>
      <family val="2"/>
    </font>
    <font>
      <sz val="10"/>
      <color indexed="12"/>
      <name val="Arial"/>
      <family val="2"/>
    </font>
    <font>
      <b/>
      <sz val="20"/>
      <color indexed="18"/>
      <name val="Arial"/>
      <family val="2"/>
    </font>
    <font>
      <sz val="10"/>
      <color indexed="10"/>
      <name val="Arial"/>
      <family val="2"/>
    </font>
    <font>
      <sz val="8"/>
      <name val="Arial"/>
      <family val="2"/>
    </font>
    <font>
      <i/>
      <sz val="10"/>
      <name val="Arial"/>
      <family val="2"/>
    </font>
    <font>
      <sz val="9"/>
      <name val="Calibri"/>
      <family val="2"/>
    </font>
    <font>
      <sz val="8"/>
      <name val="Calibri"/>
      <family val="2"/>
    </font>
    <font>
      <i/>
      <sz val="8"/>
      <name val="Arial"/>
      <family val="2"/>
    </font>
    <font>
      <sz val="10"/>
      <color rgb="FFFF0000"/>
      <name val="Arial"/>
      <family val="2"/>
    </font>
    <font>
      <sz val="8"/>
      <color rgb="FFFF0000"/>
      <name val="Arial"/>
      <family val="2"/>
    </font>
    <font>
      <sz val="8"/>
      <color theme="1"/>
      <name val="Arial"/>
      <family val="2"/>
    </font>
    <font>
      <b/>
      <u/>
      <sz val="10"/>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2" tint="-9.9978637043366805E-2"/>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thick">
        <color indexed="64"/>
      </right>
      <top style="thin">
        <color indexed="64"/>
      </top>
      <bottom style="medium">
        <color indexed="64"/>
      </bottom>
      <diagonal/>
    </border>
  </borders>
  <cellStyleXfs count="10">
    <xf numFmtId="0" fontId="0" fillId="0" borderId="0"/>
    <xf numFmtId="44" fontId="3" fillId="0" borderId="0" applyFont="0" applyFill="0" applyBorder="0" applyAlignment="0" applyProtection="0"/>
    <xf numFmtId="164" fontId="3" fillId="0" borderId="0" applyFont="0" applyFill="0" applyBorder="0" applyAlignment="0" applyProtection="0"/>
    <xf numFmtId="0" fontId="10" fillId="0" borderId="0"/>
    <xf numFmtId="0" fontId="10" fillId="0" borderId="0"/>
    <xf numFmtId="0" fontId="3"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0" fontId="1" fillId="0" borderId="0"/>
  </cellStyleXfs>
  <cellXfs count="703">
    <xf numFmtId="0" fontId="0" fillId="0" borderId="0" xfId="0"/>
    <xf numFmtId="0" fontId="5"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4" fontId="8" fillId="0" borderId="0" xfId="0" applyNumberFormat="1" applyFont="1" applyAlignment="1">
      <alignment horizontal="center" vertical="center"/>
    </xf>
    <xf numFmtId="0" fontId="11" fillId="0" borderId="0" xfId="0" applyFont="1" applyAlignment="1">
      <alignment horizontal="center" vertical="center"/>
    </xf>
    <xf numFmtId="4" fontId="5" fillId="0" borderId="0" xfId="0" applyNumberFormat="1" applyFont="1"/>
    <xf numFmtId="0" fontId="5" fillId="0" borderId="0" xfId="0" applyFont="1"/>
    <xf numFmtId="0" fontId="15" fillId="0" borderId="0" xfId="0" applyFont="1"/>
    <xf numFmtId="0" fontId="15" fillId="0" borderId="0" xfId="0" applyFont="1" applyAlignment="1">
      <alignment wrapText="1"/>
    </xf>
    <xf numFmtId="0" fontId="5" fillId="0" borderId="0" xfId="0" applyFont="1" applyAlignment="1">
      <alignment vertical="center" wrapText="1"/>
    </xf>
    <xf numFmtId="4" fontId="15" fillId="0" borderId="0" xfId="0" applyNumberFormat="1" applyFont="1"/>
    <xf numFmtId="0" fontId="17"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xf>
    <xf numFmtId="0" fontId="23" fillId="0" borderId="0" xfId="0" applyFont="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1" xfId="0" applyFont="1" applyBorder="1" applyAlignment="1">
      <alignment horizontal="center" vertical="center" wrapText="1"/>
    </xf>
    <xf numFmtId="165" fontId="15" fillId="0" borderId="2" xfId="0" applyNumberFormat="1" applyFont="1" applyBorder="1" applyAlignment="1">
      <alignment horizontal="center" vertical="center"/>
    </xf>
    <xf numFmtId="165" fontId="0" fillId="0" borderId="0" xfId="0" applyNumberFormat="1" applyAlignment="1">
      <alignment horizontal="center" vertical="center"/>
    </xf>
    <xf numFmtId="4" fontId="0" fillId="0" borderId="0" xfId="0" applyNumberFormat="1" applyAlignment="1">
      <alignment horizontal="center" vertical="center"/>
    </xf>
    <xf numFmtId="0" fontId="16" fillId="0" borderId="0" xfId="0" applyFont="1"/>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15" fillId="0" borderId="3" xfId="0" applyFont="1" applyBorder="1" applyAlignment="1">
      <alignment horizontal="left" vertical="center" wrapText="1"/>
    </xf>
    <xf numFmtId="0" fontId="24" fillId="0" borderId="1" xfId="0" applyFont="1" applyBorder="1" applyAlignment="1">
      <alignment horizontal="center" vertical="center" wrapText="1"/>
    </xf>
    <xf numFmtId="1" fontId="0" fillId="0" borderId="5" xfId="0" applyNumberFormat="1" applyBorder="1" applyAlignment="1">
      <alignment horizontal="center" vertical="center"/>
    </xf>
    <xf numFmtId="1" fontId="0" fillId="0" borderId="6" xfId="0" applyNumberFormat="1" applyBorder="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xf>
    <xf numFmtId="0" fontId="12" fillId="0" borderId="0" xfId="0" applyFont="1"/>
    <xf numFmtId="0" fontId="15" fillId="0" borderId="0" xfId="0" applyFont="1" applyAlignment="1">
      <alignment vertical="center"/>
    </xf>
    <xf numFmtId="1" fontId="0" fillId="0" borderId="11" xfId="0" applyNumberFormat="1" applyBorder="1" applyAlignment="1">
      <alignment horizontal="center" vertical="center"/>
    </xf>
    <xf numFmtId="165" fontId="0" fillId="0" borderId="0" xfId="0" applyNumberFormat="1"/>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4" fontId="0" fillId="0" borderId="0" xfId="0" applyNumberFormat="1"/>
    <xf numFmtId="0" fontId="0" fillId="0" borderId="0" xfId="0" applyAlignment="1">
      <alignment vertical="center"/>
    </xf>
    <xf numFmtId="0" fontId="0" fillId="0" borderId="0" xfId="0" applyAlignment="1">
      <alignment horizontal="center" vertical="center" wrapText="1"/>
    </xf>
    <xf numFmtId="0" fontId="28" fillId="0" borderId="0" xfId="0" applyFont="1"/>
    <xf numFmtId="4" fontId="11" fillId="0" borderId="16"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3" fillId="2" borderId="3" xfId="0" applyFont="1" applyFill="1" applyBorder="1" applyAlignment="1">
      <alignment vertical="center"/>
    </xf>
    <xf numFmtId="0" fontId="13" fillId="2" borderId="15" xfId="0" applyFont="1" applyFill="1" applyBorder="1" applyAlignment="1">
      <alignment horizontal="center" vertical="center" wrapText="1"/>
    </xf>
    <xf numFmtId="0" fontId="0" fillId="0" borderId="0" xfId="0" applyAlignment="1">
      <alignment horizontal="left" vertical="center"/>
    </xf>
    <xf numFmtId="0" fontId="15" fillId="0" borderId="18" xfId="0" applyFont="1" applyBorder="1" applyAlignment="1">
      <alignment vertical="top" wrapText="1"/>
    </xf>
    <xf numFmtId="0" fontId="13" fillId="0" borderId="0" xfId="0" quotePrefix="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29" fillId="0" borderId="0" xfId="0" applyFont="1" applyAlignment="1">
      <alignment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30" fillId="0" borderId="0" xfId="0" applyFont="1" applyAlignment="1">
      <alignment vertical="center" wrapText="1"/>
    </xf>
    <xf numFmtId="4" fontId="0" fillId="0" borderId="0" xfId="0" applyNumberFormat="1" applyAlignment="1">
      <alignment horizontal="center" vertical="center" wrapText="1"/>
    </xf>
    <xf numFmtId="4" fontId="0" fillId="0" borderId="0" xfId="2" applyNumberFormat="1" applyFont="1" applyAlignment="1">
      <alignment horizontal="center" vertical="center" wrapText="1"/>
    </xf>
    <xf numFmtId="4" fontId="0" fillId="0" borderId="0" xfId="2" applyNumberFormat="1" applyFont="1"/>
    <xf numFmtId="4" fontId="0" fillId="0" borderId="0" xfId="0" applyNumberFormat="1" applyAlignment="1">
      <alignment vertical="center"/>
    </xf>
    <xf numFmtId="4" fontId="5" fillId="0" borderId="0" xfId="2" applyNumberFormat="1" applyFont="1" applyBorder="1" applyAlignment="1">
      <alignment horizontal="center" vertical="center"/>
    </xf>
    <xf numFmtId="4" fontId="13" fillId="0" borderId="0" xfId="2" applyNumberFormat="1" applyFont="1" applyBorder="1" applyAlignment="1">
      <alignment horizontal="center" vertical="center"/>
    </xf>
    <xf numFmtId="4" fontId="29" fillId="0" borderId="0" xfId="0" applyNumberFormat="1" applyFont="1" applyAlignment="1">
      <alignment vertical="center" wrapText="1"/>
    </xf>
    <xf numFmtId="0" fontId="35" fillId="0" borderId="0" xfId="4" applyFont="1" applyAlignment="1">
      <alignment horizontal="center" vertical="center"/>
    </xf>
    <xf numFmtId="0" fontId="5" fillId="0" borderId="0" xfId="0" applyFont="1" applyAlignment="1">
      <alignment wrapText="1"/>
    </xf>
    <xf numFmtId="0" fontId="35" fillId="0" borderId="19" xfId="4" applyFont="1" applyBorder="1" applyAlignment="1">
      <alignment horizontal="left" vertical="center"/>
    </xf>
    <xf numFmtId="0" fontId="35" fillId="0" borderId="19" xfId="4" applyFont="1" applyBorder="1" applyAlignment="1">
      <alignment horizontal="center" vertical="center"/>
    </xf>
    <xf numFmtId="0" fontId="33" fillId="0" borderId="19" xfId="4" applyFont="1" applyBorder="1" applyAlignment="1">
      <alignment horizontal="left" vertical="center"/>
    </xf>
    <xf numFmtId="0" fontId="33" fillId="0" borderId="19" xfId="4" applyFont="1" applyBorder="1" applyAlignment="1">
      <alignment horizontal="center" vertical="center"/>
    </xf>
    <xf numFmtId="0" fontId="37" fillId="0" borderId="19" xfId="0" applyFont="1" applyBorder="1" applyAlignment="1">
      <alignment vertical="center"/>
    </xf>
    <xf numFmtId="0" fontId="35" fillId="0" borderId="19" xfId="0" applyFont="1" applyBorder="1" applyAlignment="1">
      <alignment vertical="center"/>
    </xf>
    <xf numFmtId="0" fontId="35" fillId="0" borderId="19" xfId="0" applyFont="1" applyBorder="1"/>
    <xf numFmtId="0" fontId="15" fillId="0" borderId="19" xfId="0" applyFont="1" applyBorder="1"/>
    <xf numFmtId="0" fontId="5" fillId="0" borderId="19" xfId="0" applyFont="1" applyBorder="1"/>
    <xf numFmtId="0" fontId="36" fillId="0" borderId="19" xfId="3" applyFont="1" applyBorder="1" applyAlignment="1">
      <alignment horizontal="center" vertical="center"/>
    </xf>
    <xf numFmtId="0" fontId="11" fillId="0" borderId="19" xfId="3" applyFont="1" applyBorder="1" applyAlignment="1">
      <alignment horizontal="center" vertical="center"/>
    </xf>
    <xf numFmtId="0" fontId="11" fillId="0" borderId="19" xfId="3" applyFont="1" applyBorder="1" applyAlignment="1">
      <alignment horizontal="center" vertical="center" wrapText="1"/>
    </xf>
    <xf numFmtId="4" fontId="9" fillId="0" borderId="19" xfId="0" applyNumberFormat="1" applyFont="1" applyBorder="1" applyAlignment="1">
      <alignment horizontal="center" vertical="center"/>
    </xf>
    <xf numFmtId="3" fontId="11" fillId="0" borderId="19" xfId="0" applyNumberFormat="1" applyFont="1" applyBorder="1" applyAlignment="1">
      <alignment horizontal="center" vertical="center" wrapText="1"/>
    </xf>
    <xf numFmtId="0" fontId="9" fillId="0" borderId="19" xfId="3" applyFont="1" applyBorder="1" applyAlignment="1">
      <alignment horizontal="center" vertical="center" wrapText="1"/>
    </xf>
    <xf numFmtId="0" fontId="32" fillId="0" borderId="19" xfId="0" applyFont="1" applyBorder="1" applyAlignment="1">
      <alignment horizontal="justify" vertical="center" wrapText="1"/>
    </xf>
    <xf numFmtId="0" fontId="32" fillId="0" borderId="19" xfId="0" applyFont="1" applyBorder="1" applyAlignment="1">
      <alignment vertical="center" wrapText="1"/>
    </xf>
    <xf numFmtId="0" fontId="32" fillId="0" borderId="19" xfId="0" applyFont="1" applyBorder="1" applyAlignment="1">
      <alignment horizontal="left" vertical="center" wrapText="1"/>
    </xf>
    <xf numFmtId="0" fontId="15" fillId="0" borderId="0" xfId="0" applyFont="1" applyAlignment="1">
      <alignment vertical="center" wrapText="1"/>
    </xf>
    <xf numFmtId="0" fontId="15" fillId="0" borderId="19" xfId="4" applyFont="1" applyBorder="1" applyAlignment="1">
      <alignment horizontal="center" vertical="center"/>
    </xf>
    <xf numFmtId="0" fontId="15" fillId="0" borderId="19" xfId="4" applyFont="1" applyBorder="1" applyAlignment="1">
      <alignment horizontal="center" vertical="center" wrapText="1"/>
    </xf>
    <xf numFmtId="4" fontId="15" fillId="0" borderId="0" xfId="0" applyNumberFormat="1" applyFont="1" applyAlignment="1">
      <alignment vertical="center"/>
    </xf>
    <xf numFmtId="0" fontId="15" fillId="0" borderId="20" xfId="0" applyFont="1" applyBorder="1"/>
    <xf numFmtId="0" fontId="15" fillId="0" borderId="21" xfId="0" applyFont="1" applyBorder="1" applyAlignment="1">
      <alignment horizontal="left" vertical="center" wrapText="1"/>
    </xf>
    <xf numFmtId="165" fontId="15" fillId="0" borderId="0" xfId="0" applyNumberFormat="1" applyFont="1" applyAlignment="1">
      <alignment horizontal="center"/>
    </xf>
    <xf numFmtId="0" fontId="0" fillId="0" borderId="22" xfId="0" applyBorder="1"/>
    <xf numFmtId="0" fontId="15" fillId="0" borderId="9" xfId="0" applyFont="1" applyBorder="1" applyAlignment="1">
      <alignment horizontal="left" vertical="center" wrapText="1"/>
    </xf>
    <xf numFmtId="0" fontId="15" fillId="0" borderId="1" xfId="0" applyFont="1" applyBorder="1" applyAlignment="1">
      <alignment horizontal="left" vertical="center" wrapText="1"/>
    </xf>
    <xf numFmtId="9" fontId="15" fillId="0" borderId="1" xfId="0" applyNumberFormat="1" applyFont="1" applyBorder="1" applyAlignment="1">
      <alignment horizontal="center" vertical="center"/>
    </xf>
    <xf numFmtId="165" fontId="15" fillId="0" borderId="1" xfId="0" applyNumberFormat="1" applyFont="1" applyBorder="1" applyAlignment="1">
      <alignment horizontal="center" vertical="center" wrapText="1"/>
    </xf>
    <xf numFmtId="0" fontId="23" fillId="0" borderId="0" xfId="0" applyFont="1" applyAlignment="1">
      <alignment horizontal="center"/>
    </xf>
    <xf numFmtId="0" fontId="15" fillId="0" borderId="0" xfId="0" applyFont="1" applyAlignment="1">
      <alignment horizontal="left" vertical="center" wrapText="1"/>
    </xf>
    <xf numFmtId="4" fontId="6" fillId="0" borderId="0" xfId="0" applyNumberFormat="1" applyFont="1" applyAlignment="1">
      <alignment horizontal="center" vertical="center"/>
    </xf>
    <xf numFmtId="2" fontId="0" fillId="0" borderId="0" xfId="0" applyNumberFormat="1"/>
    <xf numFmtId="4" fontId="5" fillId="0" borderId="0" xfId="0" applyNumberFormat="1" applyFont="1" applyAlignment="1">
      <alignment horizontal="center"/>
    </xf>
    <xf numFmtId="4" fontId="0" fillId="0" borderId="0" xfId="0" applyNumberFormat="1" applyAlignment="1">
      <alignment horizontal="center"/>
    </xf>
    <xf numFmtId="0" fontId="27" fillId="0" borderId="21" xfId="0" applyFont="1" applyBorder="1" applyAlignment="1">
      <alignment vertical="center" wrapText="1"/>
    </xf>
    <xf numFmtId="0" fontId="0" fillId="0" borderId="21" xfId="0" applyBorder="1" applyAlignment="1">
      <alignment vertical="center"/>
    </xf>
    <xf numFmtId="0" fontId="39" fillId="0" borderId="0" xfId="0" applyFont="1" applyAlignment="1">
      <alignment horizontal="center"/>
    </xf>
    <xf numFmtId="167" fontId="0" fillId="0" borderId="0" xfId="0" applyNumberFormat="1"/>
    <xf numFmtId="4" fontId="11" fillId="0" borderId="20" xfId="0" applyNumberFormat="1" applyFont="1" applyBorder="1" applyAlignment="1">
      <alignment horizontal="center" vertical="center" wrapText="1"/>
    </xf>
    <xf numFmtId="2" fontId="15" fillId="0" borderId="19"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3" fontId="11" fillId="0" borderId="4" xfId="0" applyNumberFormat="1" applyFont="1" applyBorder="1" applyAlignment="1">
      <alignment horizontal="left" vertical="center" wrapText="1"/>
    </xf>
    <xf numFmtId="3" fontId="11" fillId="0" borderId="4"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0" fontId="13" fillId="2" borderId="22" xfId="0" applyFont="1" applyFill="1" applyBorder="1" applyAlignment="1">
      <alignment vertical="center"/>
    </xf>
    <xf numFmtId="4" fontId="13" fillId="2" borderId="30" xfId="2" applyNumberFormat="1" applyFont="1" applyFill="1" applyBorder="1" applyAlignment="1">
      <alignment horizontal="center" vertical="center"/>
    </xf>
    <xf numFmtId="4" fontId="11" fillId="0" borderId="4" xfId="0" applyNumberFormat="1" applyFont="1" applyBorder="1" applyAlignment="1">
      <alignment horizontal="left" vertical="center" wrapText="1"/>
    </xf>
    <xf numFmtId="0" fontId="13" fillId="2" borderId="22" xfId="0" applyFont="1" applyFill="1" applyBorder="1" applyAlignment="1">
      <alignment horizontal="left"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center" vertical="center" wrapText="1"/>
    </xf>
    <xf numFmtId="0" fontId="13" fillId="4" borderId="31" xfId="0" applyFont="1" applyFill="1" applyBorder="1" applyAlignment="1">
      <alignment horizontal="center" vertical="center" wrapText="1"/>
    </xf>
    <xf numFmtId="4" fontId="13" fillId="2" borderId="15" xfId="2" applyNumberFormat="1" applyFont="1" applyFill="1" applyBorder="1" applyAlignment="1">
      <alignment horizontal="center" vertical="center" wrapText="1"/>
    </xf>
    <xf numFmtId="2" fontId="38" fillId="0" borderId="0" xfId="0" applyNumberFormat="1" applyFont="1" applyAlignment="1">
      <alignment horizontal="center" vertical="center" wrapText="1"/>
    </xf>
    <xf numFmtId="4" fontId="5" fillId="0" borderId="0" xfId="2" applyNumberFormat="1" applyFont="1" applyBorder="1" applyAlignment="1">
      <alignment horizontal="center" vertical="center" wrapText="1"/>
    </xf>
    <xf numFmtId="4" fontId="0" fillId="0" borderId="0" xfId="2" applyNumberFormat="1" applyFont="1" applyBorder="1" applyAlignment="1">
      <alignment horizontal="center" vertical="center" wrapText="1"/>
    </xf>
    <xf numFmtId="4" fontId="13" fillId="0" borderId="1" xfId="2" applyNumberFormat="1" applyFont="1" applyFill="1" applyBorder="1" applyAlignment="1">
      <alignment horizontal="center" vertical="center" wrapText="1"/>
    </xf>
    <xf numFmtId="4" fontId="5" fillId="2" borderId="0" xfId="2" applyNumberFormat="1" applyFont="1" applyFill="1" applyBorder="1" applyAlignment="1">
      <alignment horizontal="center" vertical="center" wrapText="1"/>
    </xf>
    <xf numFmtId="4" fontId="13" fillId="2" borderId="0" xfId="2" applyNumberFormat="1" applyFont="1" applyFill="1" applyBorder="1" applyAlignment="1">
      <alignment horizontal="center" vertical="center" wrapText="1"/>
    </xf>
    <xf numFmtId="4" fontId="5" fillId="2" borderId="18" xfId="2" applyNumberFormat="1" applyFont="1" applyFill="1" applyBorder="1" applyAlignment="1">
      <alignment horizontal="center" vertical="center" wrapText="1"/>
    </xf>
    <xf numFmtId="4" fontId="13" fillId="2" borderId="18" xfId="2" applyNumberFormat="1" applyFont="1" applyFill="1" applyBorder="1" applyAlignment="1">
      <alignment horizontal="center" vertical="center" wrapText="1"/>
    </xf>
    <xf numFmtId="4" fontId="5" fillId="0" borderId="0" xfId="2" applyNumberFormat="1" applyFont="1" applyFill="1" applyBorder="1" applyAlignment="1">
      <alignment horizontal="center" vertical="center"/>
    </xf>
    <xf numFmtId="4" fontId="5" fillId="2" borderId="18" xfId="2" applyNumberFormat="1" applyFont="1" applyFill="1" applyBorder="1" applyAlignment="1">
      <alignment horizontal="center" vertical="center"/>
    </xf>
    <xf numFmtId="4" fontId="13" fillId="0" borderId="1" xfId="2" applyNumberFormat="1" applyFont="1" applyBorder="1" applyAlignment="1">
      <alignment horizontal="center" vertical="center" wrapText="1"/>
    </xf>
    <xf numFmtId="4" fontId="5" fillId="4" borderId="0" xfId="2" applyNumberFormat="1" applyFont="1" applyFill="1" applyBorder="1" applyAlignment="1">
      <alignment horizontal="center" vertical="center"/>
    </xf>
    <xf numFmtId="4" fontId="5" fillId="2" borderId="0" xfId="2" applyNumberFormat="1" applyFont="1" applyFill="1" applyBorder="1" applyAlignment="1">
      <alignment horizontal="center" vertical="center"/>
    </xf>
    <xf numFmtId="4" fontId="13" fillId="2" borderId="0" xfId="2" applyNumberFormat="1" applyFont="1" applyFill="1" applyBorder="1" applyAlignment="1">
      <alignment horizontal="center" vertical="center"/>
    </xf>
    <xf numFmtId="4" fontId="5" fillId="2" borderId="0" xfId="0" applyNumberFormat="1" applyFont="1" applyFill="1" applyAlignment="1">
      <alignment horizontal="center" vertical="center" wrapText="1"/>
    </xf>
    <xf numFmtId="4" fontId="13" fillId="2" borderId="18" xfId="2" applyNumberFormat="1" applyFont="1" applyFill="1" applyBorder="1" applyAlignment="1">
      <alignment horizontal="center" vertical="center"/>
    </xf>
    <xf numFmtId="4" fontId="5" fillId="2" borderId="18" xfId="0" applyNumberFormat="1" applyFont="1" applyFill="1" applyBorder="1" applyAlignment="1">
      <alignment horizontal="center" vertical="center"/>
    </xf>
    <xf numFmtId="4" fontId="13" fillId="2" borderId="29" xfId="2" applyNumberFormat="1" applyFont="1" applyFill="1" applyBorder="1" applyAlignment="1">
      <alignment horizontal="center" vertical="center"/>
    </xf>
    <xf numFmtId="4" fontId="13" fillId="0" borderId="1" xfId="0" applyNumberFormat="1" applyFont="1" applyBorder="1" applyAlignment="1">
      <alignment horizontal="center" vertical="center" wrapText="1"/>
    </xf>
    <xf numFmtId="0" fontId="13" fillId="0" borderId="21" xfId="0" applyFont="1" applyBorder="1" applyAlignment="1">
      <alignment horizontal="center" vertical="center" wrapText="1"/>
    </xf>
    <xf numFmtId="4" fontId="0" fillId="0" borderId="19" xfId="0" applyNumberFormat="1" applyBorder="1" applyAlignment="1">
      <alignment horizontal="center" vertical="center" wrapText="1"/>
    </xf>
    <xf numFmtId="0" fontId="28" fillId="0" borderId="0" xfId="0" applyFont="1" applyAlignment="1">
      <alignment vertical="center" wrapText="1"/>
    </xf>
    <xf numFmtId="0" fontId="5" fillId="4" borderId="20" xfId="0" applyFont="1" applyFill="1" applyBorder="1" applyAlignment="1">
      <alignment horizontal="center" vertical="center"/>
    </xf>
    <xf numFmtId="0" fontId="5" fillId="0" borderId="19"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25"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4" fontId="5" fillId="4" borderId="20" xfId="2" applyNumberFormat="1" applyFont="1" applyFill="1" applyBorder="1" applyAlignment="1">
      <alignment horizontal="center" vertical="center"/>
    </xf>
    <xf numFmtId="4" fontId="5" fillId="0" borderId="19" xfId="2" applyNumberFormat="1" applyFont="1" applyBorder="1" applyAlignment="1">
      <alignment horizontal="center" vertical="center" wrapText="1"/>
    </xf>
    <xf numFmtId="4" fontId="21" fillId="0" borderId="19" xfId="0" applyNumberFormat="1" applyFont="1" applyBorder="1" applyAlignment="1">
      <alignment horizontal="center" vertical="center" wrapText="1"/>
    </xf>
    <xf numFmtId="4" fontId="5" fillId="0" borderId="19" xfId="2" applyNumberFormat="1" applyFont="1" applyBorder="1" applyAlignment="1">
      <alignment horizontal="center" vertical="center"/>
    </xf>
    <xf numFmtId="4" fontId="5" fillId="0" borderId="33" xfId="2" applyNumberFormat="1" applyFont="1" applyBorder="1" applyAlignment="1">
      <alignment horizontal="center" vertical="center" wrapText="1"/>
    </xf>
    <xf numFmtId="4" fontId="5" fillId="0" borderId="34" xfId="2" applyNumberFormat="1" applyFont="1" applyBorder="1" applyAlignment="1">
      <alignment horizontal="center" vertical="center" wrapText="1"/>
    </xf>
    <xf numFmtId="4" fontId="21" fillId="0" borderId="34" xfId="0" applyNumberFormat="1" applyFont="1" applyBorder="1" applyAlignment="1">
      <alignment horizontal="center" vertical="center" wrapText="1"/>
    </xf>
    <xf numFmtId="4" fontId="5" fillId="0" borderId="34" xfId="2" applyNumberFormat="1" applyFont="1" applyBorder="1" applyAlignment="1">
      <alignment horizontal="center" vertical="center"/>
    </xf>
    <xf numFmtId="4" fontId="5" fillId="0" borderId="35" xfId="2" applyNumberFormat="1" applyFont="1" applyBorder="1" applyAlignment="1">
      <alignment horizontal="center" vertical="center" wrapText="1"/>
    </xf>
    <xf numFmtId="4" fontId="5" fillId="0" borderId="36" xfId="2" applyNumberFormat="1" applyFont="1" applyBorder="1" applyAlignment="1">
      <alignment horizontal="center" vertical="center" wrapText="1"/>
    </xf>
    <xf numFmtId="4" fontId="5" fillId="0" borderId="37" xfId="2" applyNumberFormat="1" applyFont="1" applyBorder="1" applyAlignment="1">
      <alignment horizontal="center" vertical="center" wrapText="1"/>
    </xf>
    <xf numFmtId="4" fontId="21" fillId="0" borderId="37" xfId="0" applyNumberFormat="1" applyFont="1" applyBorder="1" applyAlignment="1">
      <alignment horizontal="center" vertical="center" wrapText="1"/>
    </xf>
    <xf numFmtId="4" fontId="5" fillId="0" borderId="37" xfId="2" applyNumberFormat="1" applyFont="1" applyBorder="1" applyAlignment="1">
      <alignment horizontal="center" vertical="center"/>
    </xf>
    <xf numFmtId="4" fontId="13" fillId="4" borderId="20" xfId="2" applyNumberFormat="1" applyFont="1" applyFill="1" applyBorder="1" applyAlignment="1">
      <alignment horizontal="center" vertical="center"/>
    </xf>
    <xf numFmtId="4" fontId="5" fillId="4" borderId="20" xfId="0" applyNumberFormat="1" applyFont="1" applyFill="1" applyBorder="1" applyAlignment="1">
      <alignment horizontal="center" vertical="center"/>
    </xf>
    <xf numFmtId="4" fontId="13" fillId="4" borderId="20" xfId="0" applyNumberFormat="1" applyFont="1" applyFill="1" applyBorder="1" applyAlignment="1">
      <alignment horizontal="center" vertical="center"/>
    </xf>
    <xf numFmtId="4" fontId="13" fillId="4" borderId="23" xfId="2" applyNumberFormat="1" applyFont="1" applyFill="1" applyBorder="1" applyAlignment="1">
      <alignment horizontal="center" vertical="center"/>
    </xf>
    <xf numFmtId="4" fontId="5" fillId="0" borderId="19" xfId="0" applyNumberFormat="1" applyFont="1" applyBorder="1" applyAlignment="1">
      <alignment horizontal="center" vertical="center"/>
    </xf>
    <xf numFmtId="4" fontId="21" fillId="0" borderId="19" xfId="2" applyNumberFormat="1" applyFont="1" applyBorder="1" applyAlignment="1">
      <alignment horizontal="center" vertical="center" wrapText="1"/>
    </xf>
    <xf numFmtId="4" fontId="5" fillId="0" borderId="34" xfId="0" applyNumberFormat="1" applyFont="1" applyBorder="1" applyAlignment="1">
      <alignment horizontal="center" vertical="center"/>
    </xf>
    <xf numFmtId="4" fontId="5" fillId="0" borderId="37" xfId="0" applyNumberFormat="1" applyFont="1" applyBorder="1" applyAlignment="1">
      <alignment horizontal="center" vertical="center"/>
    </xf>
    <xf numFmtId="4" fontId="0" fillId="4" borderId="20" xfId="0" applyNumberFormat="1" applyFill="1" applyBorder="1" applyAlignment="1">
      <alignment horizontal="center" vertical="center"/>
    </xf>
    <xf numFmtId="4" fontId="13" fillId="2" borderId="18" xfId="0" applyNumberFormat="1" applyFont="1" applyFill="1" applyBorder="1" applyAlignment="1">
      <alignmen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4" fontId="5" fillId="0" borderId="41" xfId="2" applyNumberFormat="1" applyFont="1" applyBorder="1" applyAlignment="1">
      <alignment horizontal="center" vertical="center" wrapText="1"/>
    </xf>
    <xf numFmtId="4" fontId="21" fillId="0" borderId="41" xfId="0" applyNumberFormat="1" applyFont="1" applyBorder="1" applyAlignment="1">
      <alignment horizontal="center" vertical="center" wrapText="1"/>
    </xf>
    <xf numFmtId="4" fontId="5" fillId="0" borderId="41" xfId="2" applyNumberFormat="1" applyFont="1" applyBorder="1" applyAlignment="1">
      <alignment horizontal="center" vertical="center"/>
    </xf>
    <xf numFmtId="4" fontId="5" fillId="0" borderId="41" xfId="0" applyNumberFormat="1" applyFont="1" applyBorder="1" applyAlignment="1">
      <alignment horizontal="center" vertical="center"/>
    </xf>
    <xf numFmtId="4" fontId="5" fillId="0" borderId="16" xfId="2" applyNumberFormat="1" applyFont="1" applyFill="1" applyBorder="1" applyAlignment="1">
      <alignment horizontal="center" vertical="center"/>
    </xf>
    <xf numFmtId="0" fontId="5" fillId="4" borderId="0" xfId="0" applyFont="1" applyFill="1" applyAlignment="1">
      <alignment horizontal="center" vertical="center"/>
    </xf>
    <xf numFmtId="4" fontId="13" fillId="4" borderId="0" xfId="2" applyNumberFormat="1" applyFont="1" applyFill="1" applyBorder="1" applyAlignment="1">
      <alignment horizontal="center" vertical="center"/>
    </xf>
    <xf numFmtId="4" fontId="5" fillId="4" borderId="0" xfId="0" applyNumberFormat="1" applyFont="1" applyFill="1" applyAlignment="1">
      <alignment horizontal="center" vertical="center"/>
    </xf>
    <xf numFmtId="4" fontId="13" fillId="4" borderId="0" xfId="0" applyNumberFormat="1" applyFont="1" applyFill="1" applyAlignment="1">
      <alignment horizontal="center" vertical="center"/>
    </xf>
    <xf numFmtId="4" fontId="13" fillId="4" borderId="30" xfId="2" applyNumberFormat="1" applyFont="1" applyFill="1" applyBorder="1" applyAlignment="1">
      <alignment horizontal="center" vertical="center"/>
    </xf>
    <xf numFmtId="4" fontId="0" fillId="4" borderId="0" xfId="0" applyNumberFormat="1" applyFill="1" applyAlignment="1">
      <alignment horizontal="center" vertical="center"/>
    </xf>
    <xf numFmtId="4" fontId="13" fillId="0" borderId="30" xfId="2" applyNumberFormat="1" applyFont="1" applyBorder="1" applyAlignment="1">
      <alignment horizontal="center" vertical="center"/>
    </xf>
    <xf numFmtId="4" fontId="5" fillId="0" borderId="43" xfId="2" applyNumberFormat="1" applyFont="1" applyBorder="1" applyAlignment="1">
      <alignment horizontal="center" vertical="center" wrapText="1"/>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3" fillId="4" borderId="21"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3" fillId="4" borderId="22" xfId="0" applyFont="1" applyFill="1" applyBorder="1" applyAlignment="1">
      <alignment horizontal="center" vertical="center" wrapText="1"/>
    </xf>
    <xf numFmtId="4" fontId="13" fillId="4" borderId="23" xfId="0" applyNumberFormat="1" applyFont="1" applyFill="1" applyBorder="1" applyAlignment="1">
      <alignment horizontal="center" vertical="center"/>
    </xf>
    <xf numFmtId="0" fontId="13" fillId="2" borderId="31" xfId="0" applyFont="1" applyFill="1" applyBorder="1" applyAlignment="1">
      <alignmen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4" borderId="20" xfId="0" applyFont="1" applyFill="1" applyBorder="1" applyAlignment="1">
      <alignment vertical="center"/>
    </xf>
    <xf numFmtId="4" fontId="5" fillId="4" borderId="20" xfId="2" applyNumberFormat="1" applyFont="1" applyFill="1" applyBorder="1" applyAlignment="1">
      <alignment vertical="center"/>
    </xf>
    <xf numFmtId="4" fontId="13" fillId="4" borderId="20" xfId="2" applyNumberFormat="1" applyFont="1" applyFill="1" applyBorder="1" applyAlignment="1">
      <alignment vertical="center"/>
    </xf>
    <xf numFmtId="4" fontId="5" fillId="4" borderId="20" xfId="0" applyNumberFormat="1" applyFont="1" applyFill="1" applyBorder="1" applyAlignment="1">
      <alignment vertical="center"/>
    </xf>
    <xf numFmtId="4" fontId="13" fillId="4" borderId="23" xfId="2" applyNumberFormat="1" applyFont="1" applyFill="1" applyBorder="1" applyAlignment="1">
      <alignment vertical="center"/>
    </xf>
    <xf numFmtId="0" fontId="5" fillId="4" borderId="0" xfId="0" applyFont="1" applyFill="1" applyAlignment="1">
      <alignment vertical="center"/>
    </xf>
    <xf numFmtId="4" fontId="5" fillId="4" borderId="0" xfId="2" applyNumberFormat="1" applyFont="1" applyFill="1" applyBorder="1" applyAlignment="1">
      <alignment vertical="center"/>
    </xf>
    <xf numFmtId="4" fontId="13" fillId="4" borderId="0" xfId="2" applyNumberFormat="1" applyFont="1" applyFill="1" applyBorder="1" applyAlignment="1">
      <alignment vertical="center"/>
    </xf>
    <xf numFmtId="4" fontId="5" fillId="4" borderId="0" xfId="0" applyNumberFormat="1" applyFont="1" applyFill="1" applyAlignment="1">
      <alignment vertical="center"/>
    </xf>
    <xf numFmtId="4" fontId="13" fillId="4" borderId="30" xfId="2" applyNumberFormat="1" applyFont="1" applyFill="1" applyBorder="1" applyAlignment="1">
      <alignment vertical="center"/>
    </xf>
    <xf numFmtId="0" fontId="5" fillId="0" borderId="40" xfId="0" applyFont="1" applyBorder="1" applyAlignment="1">
      <alignment horizontal="left" vertical="center" wrapText="1"/>
    </xf>
    <xf numFmtId="0" fontId="5" fillId="0" borderId="3" xfId="0" applyFont="1" applyBorder="1" applyAlignment="1">
      <alignment horizontal="left" vertical="center" wrapText="1"/>
    </xf>
    <xf numFmtId="4" fontId="21" fillId="0" borderId="25" xfId="0" applyNumberFormat="1" applyFont="1" applyBorder="1" applyAlignment="1">
      <alignment horizontal="center" vertical="center" wrapText="1"/>
    </xf>
    <xf numFmtId="4" fontId="21" fillId="0" borderId="43"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center" vertical="center"/>
    </xf>
    <xf numFmtId="4" fontId="13" fillId="4" borderId="20" xfId="0" applyNumberFormat="1" applyFont="1" applyFill="1" applyBorder="1" applyAlignment="1">
      <alignment vertical="center"/>
    </xf>
    <xf numFmtId="4" fontId="13" fillId="4" borderId="23" xfId="0" applyNumberFormat="1" applyFont="1" applyFill="1" applyBorder="1" applyAlignment="1">
      <alignment vertical="center"/>
    </xf>
    <xf numFmtId="0" fontId="13" fillId="4" borderId="20" xfId="0" applyFont="1" applyFill="1" applyBorder="1" applyAlignment="1">
      <alignment horizontal="center" vertical="center" wrapText="1"/>
    </xf>
    <xf numFmtId="4" fontId="5" fillId="4" borderId="20" xfId="0" applyNumberFormat="1" applyFont="1" applyFill="1" applyBorder="1" applyAlignment="1">
      <alignment horizontal="center" vertical="center" wrapText="1"/>
    </xf>
    <xf numFmtId="0" fontId="13" fillId="2" borderId="31"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3" fillId="2" borderId="21" xfId="0" applyFont="1" applyFill="1" applyBorder="1" applyAlignment="1">
      <alignment horizontal="left" vertical="center" wrapText="1"/>
    </xf>
    <xf numFmtId="0" fontId="13" fillId="2" borderId="0" xfId="0" applyFont="1" applyFill="1" applyAlignment="1">
      <alignment horizontal="center" vertical="center" wrapText="1"/>
    </xf>
    <xf numFmtId="4" fontId="13" fillId="2" borderId="0" xfId="0" applyNumberFormat="1" applyFont="1" applyFill="1" applyAlignment="1">
      <alignment vertical="center" wrapText="1"/>
    </xf>
    <xf numFmtId="4" fontId="5" fillId="2" borderId="0" xfId="0" applyNumberFormat="1" applyFont="1" applyFill="1" applyAlignment="1">
      <alignment horizontal="center" vertical="center"/>
    </xf>
    <xf numFmtId="4" fontId="5" fillId="2" borderId="30" xfId="0" applyNumberFormat="1" applyFont="1" applyFill="1" applyBorder="1" applyAlignment="1">
      <alignment horizontal="center" vertical="center"/>
    </xf>
    <xf numFmtId="4" fontId="5" fillId="4" borderId="0" xfId="0" applyNumberFormat="1" applyFont="1" applyFill="1" applyAlignment="1">
      <alignment horizontal="center" vertical="center" wrapText="1"/>
    </xf>
    <xf numFmtId="4" fontId="21" fillId="0" borderId="41" xfId="2" applyNumberFormat="1" applyFont="1" applyBorder="1" applyAlignment="1">
      <alignment horizontal="center" vertical="center"/>
    </xf>
    <xf numFmtId="4" fontId="21" fillId="0" borderId="16" xfId="2" applyNumberFormat="1" applyFont="1" applyFill="1" applyBorder="1" applyAlignment="1">
      <alignment horizontal="center" vertical="center"/>
    </xf>
    <xf numFmtId="4" fontId="21" fillId="4" borderId="20" xfId="0" applyNumberFormat="1" applyFont="1" applyFill="1" applyBorder="1" applyAlignment="1">
      <alignment horizontal="center" vertical="center" wrapText="1"/>
    </xf>
    <xf numFmtId="0" fontId="13" fillId="4" borderId="0" xfId="0" applyFont="1" applyFill="1" applyAlignment="1">
      <alignment horizontal="center" vertical="center"/>
    </xf>
    <xf numFmtId="4" fontId="21" fillId="4" borderId="0" xfId="2" applyNumberFormat="1" applyFont="1" applyFill="1" applyBorder="1" applyAlignment="1">
      <alignment horizontal="center" vertical="center"/>
    </xf>
    <xf numFmtId="4" fontId="21" fillId="4" borderId="0" xfId="0" applyNumberFormat="1" applyFont="1" applyFill="1" applyAlignment="1">
      <alignment horizontal="center" vertical="center"/>
    </xf>
    <xf numFmtId="4" fontId="21" fillId="4" borderId="0" xfId="0" applyNumberFormat="1" applyFont="1" applyFill="1" applyAlignment="1">
      <alignment horizontal="center" vertical="center" wrapText="1"/>
    </xf>
    <xf numFmtId="4" fontId="21" fillId="0" borderId="34" xfId="2" applyNumberFormat="1" applyFont="1" applyBorder="1" applyAlignment="1">
      <alignment horizontal="center" vertical="center"/>
    </xf>
    <xf numFmtId="4" fontId="5" fillId="0" borderId="41" xfId="0" applyNumberFormat="1" applyFont="1" applyBorder="1" applyAlignment="1">
      <alignment horizontal="center" vertical="center" wrapText="1"/>
    </xf>
    <xf numFmtId="4" fontId="5" fillId="0" borderId="16" xfId="0" applyNumberFormat="1" applyFont="1" applyBorder="1" applyAlignment="1">
      <alignment horizontal="center" vertical="center" wrapText="1"/>
    </xf>
    <xf numFmtId="4" fontId="5" fillId="0" borderId="43" xfId="0" applyNumberFormat="1" applyFont="1" applyBorder="1" applyAlignment="1">
      <alignment horizontal="center" vertical="center" wrapText="1"/>
    </xf>
    <xf numFmtId="0" fontId="13" fillId="2" borderId="21" xfId="0" applyFont="1" applyFill="1" applyBorder="1" applyAlignment="1">
      <alignment vertical="center" wrapText="1"/>
    </xf>
    <xf numFmtId="0" fontId="5" fillId="0" borderId="4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4" fontId="5" fillId="0" borderId="16" xfId="2" applyNumberFormat="1" applyFont="1" applyBorder="1" applyAlignment="1">
      <alignment horizontal="center" vertical="center" wrapText="1"/>
    </xf>
    <xf numFmtId="4" fontId="5" fillId="2" borderId="18" xfId="0" applyNumberFormat="1" applyFont="1" applyFill="1" applyBorder="1" applyAlignment="1">
      <alignment horizontal="center" vertical="center" wrapText="1"/>
    </xf>
    <xf numFmtId="4" fontId="13" fillId="0" borderId="0" xfId="2" applyNumberFormat="1" applyFont="1" applyFill="1" applyBorder="1" applyAlignment="1">
      <alignment horizontal="center" vertical="center"/>
    </xf>
    <xf numFmtId="4" fontId="13" fillId="0" borderId="30" xfId="2" applyNumberFormat="1" applyFont="1" applyFill="1" applyBorder="1" applyAlignment="1">
      <alignment horizontal="center" vertical="center"/>
    </xf>
    <xf numFmtId="4" fontId="5" fillId="0" borderId="41" xfId="2" applyNumberFormat="1" applyFont="1" applyFill="1" applyBorder="1" applyAlignment="1">
      <alignment horizontal="center" vertical="center" wrapText="1"/>
    </xf>
    <xf numFmtId="4" fontId="5" fillId="0" borderId="16" xfId="2" applyNumberFormat="1" applyFont="1" applyFill="1" applyBorder="1" applyAlignment="1">
      <alignment horizontal="center" vertical="center" wrapText="1"/>
    </xf>
    <xf numFmtId="4" fontId="0" fillId="4" borderId="0" xfId="0" applyNumberFormat="1" applyFill="1" applyAlignment="1">
      <alignment vertical="center"/>
    </xf>
    <xf numFmtId="4" fontId="5" fillId="4" borderId="20" xfId="2" applyNumberFormat="1" applyFont="1" applyFill="1" applyBorder="1" applyAlignment="1">
      <alignment horizontal="center" vertical="center" wrapText="1"/>
    </xf>
    <xf numFmtId="4" fontId="13" fillId="4" borderId="20" xfId="2" applyNumberFormat="1" applyFont="1" applyFill="1" applyBorder="1" applyAlignment="1">
      <alignment horizontal="center" vertical="center" wrapText="1"/>
    </xf>
    <xf numFmtId="4" fontId="21" fillId="4" borderId="20" xfId="2"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0" fontId="0" fillId="4" borderId="20" xfId="0" applyFill="1" applyBorder="1" applyAlignment="1">
      <alignment horizontal="center"/>
    </xf>
    <xf numFmtId="0" fontId="39" fillId="4" borderId="20" xfId="0" applyFont="1" applyFill="1" applyBorder="1" applyAlignment="1">
      <alignment horizontal="center"/>
    </xf>
    <xf numFmtId="167" fontId="0" fillId="4" borderId="23" xfId="0" applyNumberFormat="1" applyFill="1" applyBorder="1" applyAlignment="1">
      <alignment horizontal="center"/>
    </xf>
    <xf numFmtId="4" fontId="21" fillId="2" borderId="0" xfId="0" applyNumberFormat="1" applyFont="1" applyFill="1" applyAlignment="1">
      <alignment horizontal="center" vertical="center" wrapText="1"/>
    </xf>
    <xf numFmtId="4" fontId="21" fillId="2" borderId="0" xfId="2" applyNumberFormat="1" applyFont="1" applyFill="1" applyBorder="1" applyAlignment="1">
      <alignment horizontal="center" vertical="center" wrapText="1"/>
    </xf>
    <xf numFmtId="0" fontId="5" fillId="4" borderId="0" xfId="0" applyFont="1" applyFill="1" applyAlignment="1">
      <alignment horizontal="center" vertical="center" wrapText="1"/>
    </xf>
    <xf numFmtId="4" fontId="5" fillId="4" borderId="0" xfId="2" applyNumberFormat="1" applyFont="1" applyFill="1" applyBorder="1" applyAlignment="1">
      <alignment horizontal="center" vertical="center" wrapText="1"/>
    </xf>
    <xf numFmtId="4" fontId="13" fillId="4" borderId="0" xfId="2" applyNumberFormat="1" applyFont="1" applyFill="1" applyBorder="1" applyAlignment="1">
      <alignment horizontal="center" vertical="center" wrapText="1"/>
    </xf>
    <xf numFmtId="4" fontId="21" fillId="4" borderId="0" xfId="2" applyNumberFormat="1" applyFont="1" applyFill="1" applyBorder="1" applyAlignment="1">
      <alignment horizontal="center" vertical="center" wrapText="1"/>
    </xf>
    <xf numFmtId="4" fontId="21" fillId="0" borderId="41" xfId="2" applyNumberFormat="1" applyFont="1" applyBorder="1" applyAlignment="1">
      <alignment horizontal="center" vertical="center" wrapText="1"/>
    </xf>
    <xf numFmtId="0" fontId="5" fillId="0" borderId="3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7"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 xfId="0" applyFont="1" applyBorder="1" applyAlignment="1">
      <alignment vertical="center" wrapText="1"/>
    </xf>
    <xf numFmtId="0" fontId="42" fillId="4" borderId="20" xfId="0" applyFont="1" applyFill="1" applyBorder="1" applyAlignment="1">
      <alignment horizontal="center" vertical="center" wrapText="1"/>
    </xf>
    <xf numFmtId="0" fontId="5" fillId="4" borderId="23" xfId="0" applyFont="1" applyFill="1" applyBorder="1" applyAlignment="1">
      <alignment horizontal="center" vertical="center" wrapText="1"/>
    </xf>
    <xf numFmtId="4" fontId="0" fillId="4" borderId="20" xfId="0" applyNumberFormat="1" applyFill="1" applyBorder="1" applyAlignment="1">
      <alignment horizontal="center" vertical="center" wrapText="1"/>
    </xf>
    <xf numFmtId="4" fontId="0" fillId="4" borderId="20" xfId="2" applyNumberFormat="1" applyFont="1" applyFill="1" applyBorder="1" applyAlignment="1">
      <alignment horizontal="center" vertical="center" wrapText="1"/>
    </xf>
    <xf numFmtId="0" fontId="0" fillId="4" borderId="23" xfId="0" applyFill="1" applyBorder="1" applyAlignment="1">
      <alignment horizontal="center"/>
    </xf>
    <xf numFmtId="0" fontId="13" fillId="0" borderId="0" xfId="0" applyFont="1" applyAlignment="1">
      <alignment horizontal="center" wrapText="1"/>
    </xf>
    <xf numFmtId="4" fontId="5" fillId="0" borderId="11" xfId="2" applyNumberFormat="1" applyFont="1" applyBorder="1" applyAlignment="1">
      <alignment horizontal="center" vertical="center" wrapText="1"/>
    </xf>
    <xf numFmtId="4" fontId="5" fillId="0" borderId="6" xfId="2" applyNumberFormat="1" applyFont="1" applyBorder="1" applyAlignment="1">
      <alignment horizontal="center" vertical="center" wrapText="1"/>
    </xf>
    <xf numFmtId="4" fontId="5" fillId="0" borderId="11" xfId="2" applyNumberFormat="1" applyFont="1" applyBorder="1" applyAlignment="1">
      <alignment horizontal="center" vertical="center"/>
    </xf>
    <xf numFmtId="4" fontId="5" fillId="0" borderId="5" xfId="2" applyNumberFormat="1" applyFont="1" applyBorder="1" applyAlignment="1">
      <alignment horizontal="center" vertical="center"/>
    </xf>
    <xf numFmtId="4" fontId="5" fillId="0" borderId="6" xfId="2" applyNumberFormat="1" applyFont="1" applyBorder="1" applyAlignment="1">
      <alignment horizontal="center" vertical="center"/>
    </xf>
    <xf numFmtId="4" fontId="5" fillId="0" borderId="40" xfId="2" applyNumberFormat="1" applyFont="1" applyBorder="1" applyAlignment="1">
      <alignment horizontal="center" vertical="center" wrapText="1"/>
    </xf>
    <xf numFmtId="0" fontId="5" fillId="0" borderId="25" xfId="0" applyFont="1" applyBorder="1" applyAlignment="1">
      <alignment horizontal="center" vertical="center" wrapText="1"/>
    </xf>
    <xf numFmtId="0" fontId="5" fillId="0" borderId="39" xfId="0" applyFont="1" applyBorder="1" applyAlignment="1">
      <alignment horizontal="center" vertical="center" wrapText="1"/>
    </xf>
    <xf numFmtId="4" fontId="13" fillId="0" borderId="48" xfId="2" applyNumberFormat="1" applyFont="1" applyBorder="1" applyAlignment="1">
      <alignment horizontal="center" vertical="center" wrapText="1"/>
    </xf>
    <xf numFmtId="4" fontId="13" fillId="0" borderId="49" xfId="2" applyNumberFormat="1" applyFont="1" applyBorder="1" applyAlignment="1">
      <alignment horizontal="center" vertical="center" wrapText="1"/>
    </xf>
    <xf numFmtId="4" fontId="13" fillId="0" borderId="50" xfId="2" applyNumberFormat="1" applyFont="1" applyBorder="1" applyAlignment="1">
      <alignment horizontal="center" vertical="center" wrapText="1"/>
    </xf>
    <xf numFmtId="4" fontId="5" fillId="0" borderId="11" xfId="2" applyNumberFormat="1" applyFont="1" applyFill="1" applyBorder="1" applyAlignment="1">
      <alignment horizontal="center" vertical="center"/>
    </xf>
    <xf numFmtId="4" fontId="5" fillId="0" borderId="5" xfId="2" applyNumberFormat="1" applyFont="1" applyFill="1" applyBorder="1" applyAlignment="1">
      <alignment horizontal="center" vertical="center"/>
    </xf>
    <xf numFmtId="4" fontId="5" fillId="0" borderId="6" xfId="2" applyNumberFormat="1" applyFont="1" applyFill="1" applyBorder="1" applyAlignment="1">
      <alignment horizontal="center" vertical="center"/>
    </xf>
    <xf numFmtId="4" fontId="13" fillId="0" borderId="3" xfId="2" applyNumberFormat="1" applyFont="1" applyBorder="1" applyAlignment="1">
      <alignment horizontal="center" vertical="center" wrapText="1"/>
    </xf>
    <xf numFmtId="4" fontId="5" fillId="0" borderId="42" xfId="2" applyNumberFormat="1" applyFont="1" applyBorder="1" applyAlignment="1">
      <alignment horizontal="center" vertical="center" wrapText="1"/>
    </xf>
    <xf numFmtId="0" fontId="5" fillId="0" borderId="16" xfId="0" applyFont="1" applyBorder="1" applyAlignment="1">
      <alignment horizontal="center" vertical="center" wrapText="1"/>
    </xf>
    <xf numFmtId="4" fontId="5" fillId="0" borderId="42" xfId="2" applyNumberFormat="1" applyFont="1" applyFill="1" applyBorder="1" applyAlignment="1">
      <alignment horizontal="center" vertical="center"/>
    </xf>
    <xf numFmtId="4" fontId="5" fillId="0" borderId="40" xfId="0" applyNumberFormat="1" applyFont="1" applyBorder="1" applyAlignment="1">
      <alignment horizontal="center" vertical="center"/>
    </xf>
    <xf numFmtId="4" fontId="13" fillId="0" borderId="15" xfId="0" applyNumberFormat="1" applyFont="1" applyBorder="1" applyAlignment="1">
      <alignment horizontal="center" vertical="center" wrapText="1"/>
    </xf>
    <xf numFmtId="4" fontId="13" fillId="0" borderId="48" xfId="0" applyNumberFormat="1" applyFont="1" applyBorder="1" applyAlignment="1">
      <alignment horizontal="center" vertical="center" wrapText="1"/>
    </xf>
    <xf numFmtId="4" fontId="13" fillId="0" borderId="49" xfId="0" applyNumberFormat="1" applyFont="1" applyBorder="1" applyAlignment="1">
      <alignment horizontal="center" vertical="center" wrapText="1"/>
    </xf>
    <xf numFmtId="4" fontId="21" fillId="0" borderId="40" xfId="0" applyNumberFormat="1" applyFont="1" applyBorder="1" applyAlignment="1">
      <alignment horizontal="center" vertical="center" wrapText="1"/>
    </xf>
    <xf numFmtId="4" fontId="21" fillId="0" borderId="42" xfId="0" applyNumberFormat="1" applyFont="1" applyBorder="1" applyAlignment="1">
      <alignment horizontal="center" vertical="center" wrapText="1"/>
    </xf>
    <xf numFmtId="4" fontId="21" fillId="0" borderId="33" xfId="0" applyNumberFormat="1" applyFont="1" applyBorder="1" applyAlignment="1">
      <alignment horizontal="center" vertical="center" wrapText="1"/>
    </xf>
    <xf numFmtId="4" fontId="21" fillId="0" borderId="11" xfId="0" applyNumberFormat="1" applyFont="1" applyBorder="1" applyAlignment="1">
      <alignment horizontal="center" vertical="center" wrapText="1"/>
    </xf>
    <xf numFmtId="4" fontId="21" fillId="0" borderId="36" xfId="0" applyNumberFormat="1" applyFont="1" applyBorder="1" applyAlignment="1">
      <alignment horizontal="center" vertical="center" wrapText="1"/>
    </xf>
    <xf numFmtId="4" fontId="21" fillId="0" borderId="6" xfId="0" applyNumberFormat="1" applyFont="1" applyBorder="1" applyAlignment="1">
      <alignment horizontal="center" vertical="center" wrapText="1"/>
    </xf>
    <xf numFmtId="4" fontId="21" fillId="0" borderId="39" xfId="0" applyNumberFormat="1" applyFont="1" applyBorder="1" applyAlignment="1">
      <alignment horizontal="center" vertical="center" wrapText="1"/>
    </xf>
    <xf numFmtId="4" fontId="5" fillId="0" borderId="19" xfId="0" applyNumberFormat="1" applyFont="1" applyBorder="1" applyAlignment="1">
      <alignment horizontal="center" vertical="center" wrapText="1"/>
    </xf>
    <xf numFmtId="4" fontId="5" fillId="0" borderId="34"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4" fontId="21" fillId="0" borderId="35"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37"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34" xfId="2" applyNumberFormat="1" applyFont="1" applyFill="1" applyBorder="1" applyAlignment="1">
      <alignment horizontal="center" vertical="center" wrapText="1"/>
    </xf>
    <xf numFmtId="4" fontId="5" fillId="0" borderId="11" xfId="2" applyNumberFormat="1" applyFont="1" applyFill="1" applyBorder="1" applyAlignment="1">
      <alignment horizontal="center" vertical="center" wrapText="1"/>
    </xf>
    <xf numFmtId="4" fontId="5" fillId="0" borderId="37" xfId="2" applyNumberFormat="1" applyFont="1" applyFill="1" applyBorder="1" applyAlignment="1">
      <alignment horizontal="center" vertical="center" wrapText="1"/>
    </xf>
    <xf numFmtId="4" fontId="5" fillId="0" borderId="6" xfId="2" applyNumberFormat="1" applyFont="1" applyFill="1" applyBorder="1" applyAlignment="1">
      <alignment horizontal="center" vertical="center" wrapText="1"/>
    </xf>
    <xf numFmtId="4" fontId="13" fillId="0" borderId="48" xfId="2" applyNumberFormat="1" applyFont="1" applyFill="1" applyBorder="1" applyAlignment="1">
      <alignment horizontal="center" vertical="center" wrapText="1"/>
    </xf>
    <xf numFmtId="4" fontId="13" fillId="0" borderId="49" xfId="2" applyNumberFormat="1" applyFont="1" applyFill="1" applyBorder="1" applyAlignment="1">
      <alignment horizontal="center" vertical="center" wrapText="1"/>
    </xf>
    <xf numFmtId="4" fontId="13" fillId="0" borderId="50" xfId="0" applyNumberFormat="1" applyFont="1" applyBorder="1" applyAlignment="1">
      <alignment horizontal="center" vertical="center" wrapText="1"/>
    </xf>
    <xf numFmtId="4" fontId="21" fillId="0" borderId="11" xfId="2" applyNumberFormat="1" applyFont="1" applyFill="1" applyBorder="1" applyAlignment="1">
      <alignment horizontal="center" vertical="center"/>
    </xf>
    <xf numFmtId="4" fontId="21" fillId="0" borderId="5" xfId="0" applyNumberFormat="1" applyFont="1" applyBorder="1" applyAlignment="1">
      <alignment horizontal="center" vertical="center" wrapText="1"/>
    </xf>
    <xf numFmtId="4" fontId="11" fillId="0" borderId="19" xfId="0" applyNumberFormat="1" applyFont="1" applyBorder="1" applyAlignment="1">
      <alignment horizontal="center" vertical="center" wrapText="1"/>
    </xf>
    <xf numFmtId="0" fontId="26" fillId="0" borderId="22" xfId="0" applyFont="1" applyBorder="1" applyAlignment="1">
      <alignment horizontal="center" vertical="center"/>
    </xf>
    <xf numFmtId="0" fontId="24" fillId="0" borderId="1" xfId="0" applyFont="1" applyBorder="1" applyAlignment="1">
      <alignment horizontal="center" vertical="center"/>
    </xf>
    <xf numFmtId="0" fontId="4" fillId="0" borderId="0" xfId="0" applyFont="1" applyAlignment="1">
      <alignment vertical="center" wrapText="1"/>
    </xf>
    <xf numFmtId="0" fontId="0" fillId="0" borderId="19" xfId="0" applyBorder="1"/>
    <xf numFmtId="0" fontId="15" fillId="0" borderId="19" xfId="0" applyFont="1" applyBorder="1" applyAlignment="1">
      <alignment horizontal="center" vertical="center"/>
    </xf>
    <xf numFmtId="0" fontId="0" fillId="0" borderId="19" xfId="0" applyBorder="1" applyAlignment="1">
      <alignment horizontal="center" vertical="center"/>
    </xf>
    <xf numFmtId="0" fontId="28" fillId="0" borderId="0" xfId="0" applyFont="1" applyAlignment="1">
      <alignment wrapText="1"/>
    </xf>
    <xf numFmtId="3" fontId="11" fillId="0" borderId="22" xfId="0" applyNumberFormat="1" applyFont="1" applyBorder="1" applyAlignment="1">
      <alignment horizontal="center" vertical="center" wrapText="1"/>
    </xf>
    <xf numFmtId="4" fontId="13" fillId="0" borderId="40" xfId="0" applyNumberFormat="1" applyFont="1" applyBorder="1" applyAlignment="1">
      <alignment horizontal="center" vertical="center" wrapText="1"/>
    </xf>
    <xf numFmtId="4" fontId="13" fillId="0" borderId="42" xfId="0" applyNumberFormat="1" applyFont="1" applyBorder="1" applyAlignment="1">
      <alignment horizontal="center" vertical="center" wrapText="1"/>
    </xf>
    <xf numFmtId="4" fontId="13" fillId="0" borderId="44" xfId="0" applyNumberFormat="1" applyFont="1" applyBorder="1" applyAlignment="1">
      <alignment horizontal="center" vertical="center" wrapText="1"/>
    </xf>
    <xf numFmtId="4" fontId="13" fillId="0" borderId="11" xfId="0" applyNumberFormat="1" applyFont="1" applyBorder="1" applyAlignment="1">
      <alignment horizontal="center" vertical="center" wrapText="1"/>
    </xf>
    <xf numFmtId="4" fontId="13" fillId="0" borderId="46"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4" fontId="13" fillId="0" borderId="45"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4" fontId="13" fillId="0" borderId="43" xfId="0" applyNumberFormat="1" applyFont="1" applyBorder="1" applyAlignment="1">
      <alignment horizontal="center" vertical="center" wrapText="1"/>
    </xf>
    <xf numFmtId="4" fontId="11" fillId="0" borderId="40" xfId="2" applyNumberFormat="1" applyFont="1" applyFill="1" applyBorder="1" applyAlignment="1">
      <alignment horizontal="center" vertical="center" wrapText="1"/>
    </xf>
    <xf numFmtId="4" fontId="11" fillId="0" borderId="41" xfId="2" applyNumberFormat="1" applyFont="1" applyFill="1" applyBorder="1" applyAlignment="1">
      <alignment horizontal="center" vertical="center" wrapText="1"/>
    </xf>
    <xf numFmtId="4" fontId="11" fillId="0" borderId="41" xfId="0" applyNumberFormat="1" applyFont="1" applyBorder="1" applyAlignment="1">
      <alignment horizontal="center" vertical="center" wrapText="1"/>
    </xf>
    <xf numFmtId="4" fontId="11" fillId="0" borderId="42" xfId="0" applyNumberFormat="1" applyFont="1" applyBorder="1" applyAlignment="1">
      <alignment horizontal="center" vertical="center" wrapText="1"/>
    </xf>
    <xf numFmtId="0" fontId="11" fillId="0" borderId="40" xfId="0" applyFont="1" applyBorder="1" applyAlignment="1">
      <alignment horizontal="center" vertical="center" wrapText="1"/>
    </xf>
    <xf numFmtId="0" fontId="0" fillId="2" borderId="18" xfId="0" applyFill="1" applyBorder="1"/>
    <xf numFmtId="0" fontId="39" fillId="2" borderId="18" xfId="0" applyFont="1" applyFill="1" applyBorder="1" applyAlignment="1">
      <alignment horizontal="center"/>
    </xf>
    <xf numFmtId="0" fontId="0" fillId="2" borderId="29" xfId="0" applyFill="1" applyBorder="1"/>
    <xf numFmtId="4" fontId="11" fillId="0" borderId="40" xfId="0" applyNumberFormat="1" applyFont="1" applyBorder="1" applyAlignment="1">
      <alignment horizontal="center" vertical="center" wrapText="1"/>
    </xf>
    <xf numFmtId="4" fontId="13" fillId="2" borderId="18" xfId="0" applyNumberFormat="1" applyFont="1" applyFill="1" applyBorder="1" applyAlignment="1">
      <alignment vertical="center"/>
    </xf>
    <xf numFmtId="4" fontId="15" fillId="2" borderId="18" xfId="0" applyNumberFormat="1" applyFont="1" applyFill="1" applyBorder="1" applyAlignment="1">
      <alignment horizontal="center" vertical="center"/>
    </xf>
    <xf numFmtId="4" fontId="13" fillId="2" borderId="29" xfId="0" applyNumberFormat="1" applyFont="1" applyFill="1" applyBorder="1" applyAlignment="1">
      <alignment vertical="center"/>
    </xf>
    <xf numFmtId="4" fontId="13" fillId="2" borderId="0" xfId="2" applyNumberFormat="1" applyFont="1" applyFill="1" applyBorder="1" applyAlignment="1">
      <alignment vertical="center"/>
    </xf>
    <xf numFmtId="4" fontId="15" fillId="2" borderId="0" xfId="2" applyNumberFormat="1" applyFont="1" applyFill="1" applyBorder="1" applyAlignment="1">
      <alignment horizontal="center" vertical="center"/>
    </xf>
    <xf numFmtId="4" fontId="13" fillId="2" borderId="30" xfId="2" applyNumberFormat="1" applyFont="1" applyFill="1" applyBorder="1" applyAlignment="1">
      <alignment vertical="center"/>
    </xf>
    <xf numFmtId="4" fontId="15" fillId="2" borderId="0" xfId="0" applyNumberFormat="1" applyFont="1" applyFill="1" applyAlignment="1">
      <alignment horizontal="center" vertical="center" wrapText="1"/>
    </xf>
    <xf numFmtId="0" fontId="0" fillId="2" borderId="0" xfId="0" applyFill="1"/>
    <xf numFmtId="4" fontId="13" fillId="2" borderId="0" xfId="0" applyNumberFormat="1" applyFont="1" applyFill="1" applyAlignment="1">
      <alignment vertical="center"/>
    </xf>
    <xf numFmtId="4" fontId="15" fillId="2" borderId="0" xfId="0" applyNumberFormat="1" applyFont="1" applyFill="1" applyAlignment="1">
      <alignment vertical="center"/>
    </xf>
    <xf numFmtId="4" fontId="13" fillId="2" borderId="30" xfId="0" applyNumberFormat="1" applyFont="1" applyFill="1" applyBorder="1" applyAlignment="1">
      <alignment vertical="center"/>
    </xf>
    <xf numFmtId="4" fontId="11" fillId="0" borderId="16" xfId="2" applyNumberFormat="1" applyFont="1" applyFill="1" applyBorder="1" applyAlignment="1">
      <alignment horizontal="center" vertical="center" wrapText="1"/>
    </xf>
    <xf numFmtId="0" fontId="11" fillId="0" borderId="43" xfId="0" applyFont="1" applyBorder="1" applyAlignment="1">
      <alignment horizontal="center" vertical="center" wrapText="1"/>
    </xf>
    <xf numFmtId="4" fontId="15" fillId="2" borderId="0" xfId="0" applyNumberFormat="1" applyFont="1" applyFill="1" applyAlignment="1">
      <alignment horizontal="center" vertical="center"/>
    </xf>
    <xf numFmtId="0" fontId="39" fillId="2" borderId="0" xfId="0" applyFont="1" applyFill="1" applyAlignment="1">
      <alignment horizontal="center"/>
    </xf>
    <xf numFmtId="167" fontId="0" fillId="2" borderId="30" xfId="0" applyNumberFormat="1" applyFill="1" applyBorder="1"/>
    <xf numFmtId="0" fontId="18" fillId="0" borderId="4" xfId="0" applyFont="1" applyBorder="1" applyAlignment="1">
      <alignment horizontal="center" wrapText="1"/>
    </xf>
    <xf numFmtId="4" fontId="11" fillId="0" borderId="3" xfId="0" applyNumberFormat="1" applyFont="1" applyBorder="1" applyAlignment="1">
      <alignment horizontal="center" vertical="center" wrapText="1"/>
    </xf>
    <xf numFmtId="0" fontId="22" fillId="0" borderId="0" xfId="0" applyFont="1" applyAlignment="1">
      <alignment horizontal="center" vertical="center"/>
    </xf>
    <xf numFmtId="0" fontId="18"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2" fillId="0" borderId="0" xfId="0" applyFont="1" applyAlignment="1">
      <alignment vertical="center"/>
    </xf>
    <xf numFmtId="0" fontId="18" fillId="0" borderId="22" xfId="0" applyFont="1" applyBorder="1" applyAlignment="1">
      <alignment horizontal="center" vertical="center" wrapText="1"/>
    </xf>
    <xf numFmtId="168" fontId="20" fillId="0" borderId="27" xfId="2" applyNumberFormat="1" applyFont="1" applyFill="1" applyBorder="1" applyAlignment="1">
      <alignment horizontal="center" vertical="center" wrapText="1"/>
    </xf>
    <xf numFmtId="0" fontId="19" fillId="0" borderId="2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0" borderId="0" xfId="0" applyFont="1" applyAlignment="1">
      <alignment vertical="center" wrapText="1"/>
    </xf>
    <xf numFmtId="0" fontId="24" fillId="0" borderId="3" xfId="0" applyFont="1" applyBorder="1" applyAlignment="1">
      <alignment horizontal="center" vertical="center" wrapText="1"/>
    </xf>
    <xf numFmtId="0" fontId="24" fillId="0" borderId="16" xfId="0" applyFont="1" applyBorder="1" applyAlignment="1">
      <alignment horizontal="center" vertical="center" wrapText="1"/>
    </xf>
    <xf numFmtId="4" fontId="24" fillId="0" borderId="1" xfId="0" applyNumberFormat="1" applyFont="1" applyBorder="1" applyAlignment="1">
      <alignment horizontal="center" vertical="center" wrapText="1"/>
    </xf>
    <xf numFmtId="4" fontId="0" fillId="0" borderId="34" xfId="0" applyNumberFormat="1" applyBorder="1" applyAlignment="1">
      <alignment horizontal="center" vertical="center" wrapText="1"/>
    </xf>
    <xf numFmtId="4" fontId="0" fillId="0" borderId="39" xfId="0" applyNumberFormat="1" applyBorder="1" applyAlignment="1">
      <alignment horizontal="center" vertical="center" wrapText="1"/>
    </xf>
    <xf numFmtId="0" fontId="23" fillId="0" borderId="0" xfId="0" applyFont="1" applyAlignment="1">
      <alignment vertical="center"/>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4" fillId="0" borderId="2" xfId="0" applyFont="1" applyBorder="1" applyAlignment="1">
      <alignment horizontal="center" vertical="center" wrapText="1"/>
    </xf>
    <xf numFmtId="4" fontId="0" fillId="0" borderId="48" xfId="0" applyNumberFormat="1" applyBorder="1" applyAlignment="1">
      <alignment horizontal="center" vertical="center"/>
    </xf>
    <xf numFmtId="4" fontId="0" fillId="0" borderId="55" xfId="0" applyNumberFormat="1" applyBorder="1" applyAlignment="1">
      <alignment horizontal="center" vertical="center"/>
    </xf>
    <xf numFmtId="4" fontId="0" fillId="0" borderId="18" xfId="0" applyNumberFormat="1" applyBorder="1" applyAlignment="1">
      <alignment horizontal="center" vertical="center"/>
    </xf>
    <xf numFmtId="2" fontId="6" fillId="0" borderId="0" xfId="0" applyNumberFormat="1" applyFont="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2" fontId="24" fillId="0" borderId="4" xfId="0" applyNumberFormat="1" applyFont="1" applyBorder="1" applyAlignment="1">
      <alignment horizontal="center" vertical="center" wrapText="1"/>
    </xf>
    <xf numFmtId="2" fontId="0" fillId="0" borderId="33" xfId="0" applyNumberFormat="1" applyBorder="1" applyAlignment="1">
      <alignment horizontal="center" vertical="center"/>
    </xf>
    <xf numFmtId="2" fontId="0" fillId="0" borderId="35" xfId="0" applyNumberFormat="1" applyBorder="1" applyAlignment="1">
      <alignment horizontal="center" vertical="center"/>
    </xf>
    <xf numFmtId="2" fontId="0" fillId="0" borderId="36" xfId="0" applyNumberFormat="1" applyBorder="1" applyAlignment="1">
      <alignment horizontal="center" vertical="center"/>
    </xf>
    <xf numFmtId="0" fontId="26" fillId="0" borderId="22" xfId="0" applyFont="1" applyBorder="1" applyAlignment="1">
      <alignment horizontal="center" vertical="center" wrapText="1"/>
    </xf>
    <xf numFmtId="166" fontId="15" fillId="0" borderId="19" xfId="0" applyNumberFormat="1" applyFont="1" applyBorder="1" applyAlignment="1">
      <alignment horizontal="center" vertical="center" wrapText="1"/>
    </xf>
    <xf numFmtId="166" fontId="15" fillId="0" borderId="33" xfId="0" applyNumberFormat="1" applyFont="1" applyBorder="1" applyAlignment="1">
      <alignment horizontal="center" vertical="center" wrapText="1"/>
    </xf>
    <xf numFmtId="166" fontId="15" fillId="0" borderId="34" xfId="0" applyNumberFormat="1" applyFont="1" applyBorder="1" applyAlignment="1">
      <alignment horizontal="center" vertical="center" wrapText="1"/>
    </xf>
    <xf numFmtId="166" fontId="15" fillId="0" borderId="11" xfId="0" applyNumberFormat="1" applyFont="1" applyBorder="1" applyAlignment="1">
      <alignment horizontal="center" vertical="center" wrapText="1"/>
    </xf>
    <xf numFmtId="166" fontId="15" fillId="0" borderId="35" xfId="0" applyNumberFormat="1" applyFont="1" applyBorder="1" applyAlignment="1">
      <alignment horizontal="center" vertical="center" wrapText="1"/>
    </xf>
    <xf numFmtId="0" fontId="15" fillId="0" borderId="5" xfId="0" applyFont="1" applyBorder="1" applyAlignment="1">
      <alignment horizontal="center" vertical="center" wrapText="1"/>
    </xf>
    <xf numFmtId="166" fontId="15" fillId="0" borderId="36" xfId="0" applyNumberFormat="1" applyFont="1" applyBorder="1" applyAlignment="1">
      <alignment horizontal="center" vertical="center" wrapText="1"/>
    </xf>
    <xf numFmtId="166" fontId="15" fillId="0" borderId="37" xfId="0" applyNumberFormat="1" applyFont="1" applyBorder="1" applyAlignment="1">
      <alignment horizontal="center" vertical="center" wrapText="1"/>
    </xf>
    <xf numFmtId="0" fontId="15" fillId="0" borderId="6" xfId="0" applyFont="1" applyBorder="1" applyAlignment="1">
      <alignment horizontal="center" vertical="center" wrapText="1"/>
    </xf>
    <xf numFmtId="4" fontId="0" fillId="0" borderId="44" xfId="0" applyNumberFormat="1" applyBorder="1" applyAlignment="1">
      <alignment horizontal="center" vertical="center" wrapText="1"/>
    </xf>
    <xf numFmtId="4" fontId="0" fillId="0" borderId="45" xfId="0" applyNumberFormat="1" applyBorder="1" applyAlignment="1">
      <alignment horizontal="center" vertical="center" wrapText="1"/>
    </xf>
    <xf numFmtId="0" fontId="0" fillId="0" borderId="56" xfId="0" applyBorder="1" applyAlignment="1">
      <alignment horizontal="center" vertical="center" wrapText="1"/>
    </xf>
    <xf numFmtId="4" fontId="11" fillId="0" borderId="42" xfId="2" applyNumberFormat="1" applyFont="1" applyFill="1" applyBorder="1" applyAlignment="1">
      <alignment horizontal="center" vertical="center" wrapText="1"/>
    </xf>
    <xf numFmtId="4" fontId="15" fillId="2" borderId="18" xfId="0" applyNumberFormat="1" applyFont="1" applyFill="1" applyBorder="1" applyAlignment="1">
      <alignment horizontal="center" vertical="center" wrapText="1"/>
    </xf>
    <xf numFmtId="167" fontId="0" fillId="2" borderId="29" xfId="0" applyNumberFormat="1" applyFill="1" applyBorder="1"/>
    <xf numFmtId="4" fontId="5" fillId="0" borderId="36" xfId="0" applyNumberFormat="1" applyFont="1" applyBorder="1" applyAlignment="1">
      <alignment horizontal="center" vertical="center" wrapText="1"/>
    </xf>
    <xf numFmtId="4" fontId="4" fillId="0" borderId="18" xfId="2" applyNumberFormat="1" applyFont="1" applyFill="1" applyBorder="1" applyAlignment="1">
      <alignment vertical="center" wrapText="1"/>
    </xf>
    <xf numFmtId="4" fontId="4" fillId="0" borderId="29" xfId="2" applyNumberFormat="1" applyFont="1" applyFill="1" applyBorder="1" applyAlignment="1">
      <alignment vertical="center" wrapText="1"/>
    </xf>
    <xf numFmtId="0" fontId="13" fillId="0" borderId="21" xfId="0" applyFont="1" applyBorder="1" applyAlignment="1">
      <alignment horizontal="center" wrapText="1"/>
    </xf>
    <xf numFmtId="0" fontId="0" fillId="0" borderId="18" xfId="0" applyBorder="1" applyAlignment="1">
      <alignment vertical="center"/>
    </xf>
    <xf numFmtId="4" fontId="4" fillId="0" borderId="18" xfId="0" applyNumberFormat="1" applyFont="1" applyBorder="1" applyAlignment="1">
      <alignment vertical="center"/>
    </xf>
    <xf numFmtId="4" fontId="4" fillId="0" borderId="29" xfId="0" applyNumberFormat="1" applyFont="1" applyBorder="1" applyAlignment="1">
      <alignment vertical="center"/>
    </xf>
    <xf numFmtId="4" fontId="41" fillId="0" borderId="41" xfId="0" applyNumberFormat="1" applyFont="1" applyBorder="1" applyAlignment="1">
      <alignment horizontal="center" vertical="center" wrapText="1"/>
    </xf>
    <xf numFmtId="4" fontId="38" fillId="0" borderId="16" xfId="0" applyNumberFormat="1" applyFont="1" applyBorder="1" applyAlignment="1">
      <alignment horizontal="center" vertical="center" wrapText="1"/>
    </xf>
    <xf numFmtId="4" fontId="38" fillId="4" borderId="0" xfId="0" applyNumberFormat="1" applyFont="1" applyFill="1" applyAlignment="1">
      <alignment horizontal="center" vertical="center" wrapText="1"/>
    </xf>
    <xf numFmtId="4" fontId="13" fillId="4" borderId="0" xfId="0" applyNumberFormat="1" applyFont="1" applyFill="1" applyAlignment="1">
      <alignment horizontal="center" vertical="center" wrapText="1"/>
    </xf>
    <xf numFmtId="4" fontId="13" fillId="4" borderId="30" xfId="0" applyNumberFormat="1" applyFont="1" applyFill="1" applyBorder="1" applyAlignment="1">
      <alignment horizontal="center" vertical="center" wrapText="1"/>
    </xf>
    <xf numFmtId="4" fontId="38" fillId="2" borderId="0" xfId="0" applyNumberFormat="1" applyFont="1" applyFill="1" applyAlignment="1">
      <alignment horizontal="center" vertical="center" wrapText="1"/>
    </xf>
    <xf numFmtId="4" fontId="13" fillId="2" borderId="0" xfId="0" applyNumberFormat="1" applyFont="1" applyFill="1" applyAlignment="1">
      <alignment horizontal="center" vertical="center" wrapText="1"/>
    </xf>
    <xf numFmtId="4" fontId="13" fillId="2" borderId="30" xfId="0" applyNumberFormat="1" applyFont="1" applyFill="1" applyBorder="1" applyAlignment="1">
      <alignment horizontal="center" vertical="center" wrapText="1"/>
    </xf>
    <xf numFmtId="4" fontId="38" fillId="4" borderId="20" xfId="0" applyNumberFormat="1" applyFont="1" applyFill="1" applyBorder="1" applyAlignment="1">
      <alignment horizontal="center" vertical="center" wrapText="1"/>
    </xf>
    <xf numFmtId="4" fontId="13" fillId="4" borderId="20" xfId="0" applyNumberFormat="1" applyFont="1" applyFill="1" applyBorder="1" applyAlignment="1">
      <alignment horizontal="center" vertical="center" wrapText="1"/>
    </xf>
    <xf numFmtId="4" fontId="13" fillId="4" borderId="23" xfId="0" applyNumberFormat="1" applyFont="1" applyFill="1" applyBorder="1" applyAlignment="1">
      <alignment horizontal="center" vertical="center" wrapText="1"/>
    </xf>
    <xf numFmtId="4" fontId="38" fillId="2" borderId="18" xfId="0" applyNumberFormat="1" applyFont="1" applyFill="1" applyBorder="1" applyAlignment="1">
      <alignment horizontal="center" vertical="center" wrapText="1"/>
    </xf>
    <xf numFmtId="4" fontId="13" fillId="2" borderId="18" xfId="0" applyNumberFormat="1" applyFont="1" applyFill="1" applyBorder="1" applyAlignment="1">
      <alignment horizontal="center" vertical="center" wrapText="1"/>
    </xf>
    <xf numFmtId="4" fontId="13" fillId="2" borderId="29" xfId="0" applyNumberFormat="1" applyFont="1" applyFill="1" applyBorder="1" applyAlignment="1">
      <alignment horizontal="center" vertical="center" wrapText="1"/>
    </xf>
    <xf numFmtId="4" fontId="5" fillId="4" borderId="30" xfId="0" applyNumberFormat="1" applyFont="1" applyFill="1" applyBorder="1" applyAlignment="1">
      <alignment horizontal="center" vertical="center" wrapText="1"/>
    </xf>
    <xf numFmtId="4" fontId="5" fillId="2" borderId="30" xfId="0" applyNumberFormat="1" applyFont="1" applyFill="1" applyBorder="1" applyAlignment="1">
      <alignment horizontal="center" vertical="center" wrapText="1"/>
    </xf>
    <xf numFmtId="4" fontId="5" fillId="4" borderId="23" xfId="0" applyNumberFormat="1" applyFont="1" applyFill="1" applyBorder="1" applyAlignment="1">
      <alignment horizontal="center" vertical="center" wrapText="1"/>
    </xf>
    <xf numFmtId="4" fontId="5" fillId="2" borderId="29" xfId="0" applyNumberFormat="1" applyFont="1" applyFill="1" applyBorder="1" applyAlignment="1">
      <alignment horizontal="center" vertical="center" wrapText="1"/>
    </xf>
    <xf numFmtId="4" fontId="42" fillId="4" borderId="20" xfId="0" applyNumberFormat="1" applyFont="1" applyFill="1" applyBorder="1" applyAlignment="1">
      <alignment horizontal="center" vertical="center" wrapText="1"/>
    </xf>
    <xf numFmtId="4" fontId="5" fillId="0" borderId="42" xfId="0" applyNumberFormat="1" applyFont="1" applyBorder="1" applyAlignment="1">
      <alignment horizontal="center" vertical="center" wrapText="1"/>
    </xf>
    <xf numFmtId="4" fontId="21" fillId="2" borderId="30" xfId="0" applyNumberFormat="1" applyFont="1" applyFill="1" applyBorder="1" applyAlignment="1">
      <alignment horizontal="center" vertical="center" wrapText="1"/>
    </xf>
    <xf numFmtId="4" fontId="21" fillId="4" borderId="23" xfId="0" applyNumberFormat="1" applyFont="1" applyFill="1" applyBorder="1" applyAlignment="1">
      <alignment horizontal="center" vertical="center" wrapText="1"/>
    </xf>
    <xf numFmtId="4" fontId="21" fillId="4" borderId="30" xfId="0" applyNumberFormat="1" applyFont="1" applyFill="1" applyBorder="1" applyAlignment="1">
      <alignment horizontal="center" vertical="center" wrapText="1"/>
    </xf>
    <xf numFmtId="4" fontId="21" fillId="0" borderId="16" xfId="0" applyNumberFormat="1" applyFont="1" applyBorder="1" applyAlignment="1">
      <alignment horizontal="center" vertical="center" wrapText="1"/>
    </xf>
    <xf numFmtId="4" fontId="41" fillId="0" borderId="34" xfId="0" applyNumberFormat="1" applyFont="1" applyBorder="1" applyAlignment="1">
      <alignment horizontal="center" vertical="center" wrapText="1"/>
    </xf>
    <xf numFmtId="4" fontId="41" fillId="0" borderId="37" xfId="0" applyNumberFormat="1" applyFont="1" applyBorder="1" applyAlignment="1">
      <alignment horizontal="center" vertical="center" wrapText="1"/>
    </xf>
    <xf numFmtId="4" fontId="38" fillId="0" borderId="6" xfId="0" applyNumberFormat="1" applyFont="1" applyBorder="1" applyAlignment="1">
      <alignment horizontal="center" vertical="center" wrapText="1"/>
    </xf>
    <xf numFmtId="4" fontId="5" fillId="0" borderId="33" xfId="0" applyNumberFormat="1" applyFont="1" applyBorder="1" applyAlignment="1">
      <alignment horizontal="center" vertical="center" wrapText="1"/>
    </xf>
    <xf numFmtId="0" fontId="13" fillId="2" borderId="3" xfId="0" applyFont="1" applyFill="1" applyBorder="1" applyAlignment="1">
      <alignment vertical="center" wrapText="1"/>
    </xf>
    <xf numFmtId="4" fontId="5" fillId="2" borderId="15" xfId="2" applyNumberFormat="1" applyFont="1" applyFill="1" applyBorder="1" applyAlignment="1">
      <alignment horizontal="center" vertical="center" wrapText="1"/>
    </xf>
    <xf numFmtId="4" fontId="5" fillId="2" borderId="15"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3" fillId="0" borderId="0" xfId="0" applyFont="1"/>
    <xf numFmtId="2" fontId="0" fillId="0" borderId="19" xfId="0" applyNumberFormat="1" applyBorder="1"/>
    <xf numFmtId="2" fontId="0" fillId="0" borderId="19" xfId="0" applyNumberFormat="1" applyBorder="1" applyAlignment="1">
      <alignment horizontal="center" vertical="center"/>
    </xf>
    <xf numFmtId="165" fontId="15" fillId="0" borderId="29" xfId="0" applyNumberFormat="1" applyFont="1" applyBorder="1" applyAlignment="1">
      <alignment horizontal="center" vertical="center"/>
    </xf>
    <xf numFmtId="0" fontId="24" fillId="0" borderId="3" xfId="0" applyFont="1" applyBorder="1" applyAlignment="1">
      <alignment horizontal="center" vertical="center"/>
    </xf>
    <xf numFmtId="165" fontId="15" fillId="0" borderId="33" xfId="0" applyNumberFormat="1" applyFont="1" applyBorder="1" applyAlignment="1">
      <alignment horizontal="center" vertical="center" wrapText="1"/>
    </xf>
    <xf numFmtId="165" fontId="15" fillId="0" borderId="11" xfId="0" applyNumberFormat="1" applyFont="1" applyBorder="1" applyAlignment="1">
      <alignment horizontal="center" vertical="center" wrapText="1"/>
    </xf>
    <xf numFmtId="0" fontId="12" fillId="0" borderId="19" xfId="0" applyFont="1" applyBorder="1" applyAlignment="1" applyProtection="1">
      <alignment horizontal="center"/>
      <protection locked="0"/>
    </xf>
    <xf numFmtId="164" fontId="12" fillId="0" borderId="19" xfId="2" applyFont="1" applyBorder="1" applyAlignment="1">
      <alignment horizontal="center"/>
    </xf>
    <xf numFmtId="0" fontId="0" fillId="0" borderId="19" xfId="0" applyBorder="1" applyAlignment="1">
      <alignment horizontal="center"/>
    </xf>
    <xf numFmtId="0" fontId="0" fillId="0" borderId="19" xfId="0" applyBorder="1" applyAlignment="1" applyProtection="1">
      <alignment horizontal="center"/>
      <protection locked="0"/>
    </xf>
    <xf numFmtId="164" fontId="0" fillId="0" borderId="19" xfId="2" applyFont="1" applyBorder="1" applyAlignment="1">
      <alignment horizontal="center"/>
    </xf>
    <xf numFmtId="4" fontId="0" fillId="0" borderId="19" xfId="0" applyNumberFormat="1" applyBorder="1"/>
    <xf numFmtId="4" fontId="0" fillId="0" borderId="19" xfId="0" applyNumberFormat="1" applyBorder="1" applyAlignment="1">
      <alignment horizontal="center" vertical="center"/>
    </xf>
    <xf numFmtId="4" fontId="5" fillId="0" borderId="20" xfId="2" applyNumberFormat="1" applyFont="1" applyFill="1" applyBorder="1" applyAlignment="1">
      <alignment horizontal="center" vertical="center"/>
    </xf>
    <xf numFmtId="4" fontId="13" fillId="0" borderId="12" xfId="0" applyNumberFormat="1" applyFont="1" applyBorder="1" applyAlignment="1">
      <alignment horizontal="center" vertical="center" wrapText="1"/>
    </xf>
    <xf numFmtId="4" fontId="13" fillId="0" borderId="14" xfId="0" applyNumberFormat="1" applyFont="1" applyBorder="1" applyAlignment="1">
      <alignment horizontal="center" vertical="center" wrapText="1"/>
    </xf>
    <xf numFmtId="4" fontId="5" fillId="0" borderId="33" xfId="0" applyNumberFormat="1" applyFont="1" applyBorder="1" applyAlignment="1">
      <alignment horizontal="center" vertical="center"/>
    </xf>
    <xf numFmtId="4" fontId="5" fillId="0" borderId="36" xfId="0" applyNumberFormat="1" applyFont="1" applyBorder="1" applyAlignment="1">
      <alignment horizontal="center" vertical="center"/>
    </xf>
    <xf numFmtId="4" fontId="5" fillId="0" borderId="42" xfId="2" applyNumberFormat="1" applyFont="1" applyBorder="1" applyAlignment="1">
      <alignment horizontal="center" vertical="center"/>
    </xf>
    <xf numFmtId="0" fontId="12" fillId="0" borderId="0" xfId="0" applyFont="1" applyAlignment="1">
      <alignment horizontal="center" vertical="center"/>
    </xf>
    <xf numFmtId="4" fontId="30" fillId="0" borderId="0" xfId="0" applyNumberFormat="1" applyFont="1" applyAlignment="1">
      <alignment vertical="center" wrapText="1"/>
    </xf>
    <xf numFmtId="0" fontId="43" fillId="0" borderId="0" xfId="0" applyFont="1"/>
    <xf numFmtId="0" fontId="44" fillId="0" borderId="0" xfId="0" applyFont="1"/>
    <xf numFmtId="0" fontId="43" fillId="0" borderId="0" xfId="0" applyFont="1" applyAlignment="1">
      <alignment horizontal="center" vertical="center" wrapText="1"/>
    </xf>
    <xf numFmtId="4" fontId="44" fillId="0" borderId="0" xfId="2" applyNumberFormat="1" applyFont="1" applyBorder="1" applyAlignment="1">
      <alignment horizontal="center" vertical="center" wrapText="1"/>
    </xf>
    <xf numFmtId="4" fontId="44" fillId="0" borderId="0" xfId="0" applyNumberFormat="1" applyFont="1" applyAlignment="1">
      <alignment horizontal="center"/>
    </xf>
    <xf numFmtId="0" fontId="43" fillId="0" borderId="0" xfId="0" applyFont="1" applyAlignment="1">
      <alignment horizontal="center"/>
    </xf>
    <xf numFmtId="0" fontId="43" fillId="0" borderId="0" xfId="0" applyFont="1" applyAlignment="1">
      <alignment horizontal="center" vertical="center"/>
    </xf>
    <xf numFmtId="4" fontId="11" fillId="0" borderId="52" xfId="2" applyNumberFormat="1" applyFont="1" applyFill="1" applyBorder="1" applyAlignment="1">
      <alignment horizontal="center" vertical="center" wrapText="1"/>
    </xf>
    <xf numFmtId="4" fontId="11" fillId="0" borderId="53" xfId="2" applyNumberFormat="1" applyFont="1" applyFill="1" applyBorder="1" applyAlignment="1">
      <alignment horizontal="center" vertical="center" wrapText="1"/>
    </xf>
    <xf numFmtId="4" fontId="11" fillId="0" borderId="53" xfId="0" applyNumberFormat="1" applyFont="1" applyBorder="1" applyAlignment="1">
      <alignment horizontal="center" vertical="center" wrapText="1"/>
    </xf>
    <xf numFmtId="4" fontId="11" fillId="0" borderId="32" xfId="2" applyNumberFormat="1" applyFont="1" applyFill="1" applyBorder="1" applyAlignment="1">
      <alignment horizontal="center" vertical="center" wrapText="1"/>
    </xf>
    <xf numFmtId="0" fontId="11" fillId="0" borderId="52" xfId="0" applyFont="1" applyBorder="1" applyAlignment="1">
      <alignment horizontal="center" vertical="center" wrapText="1"/>
    </xf>
    <xf numFmtId="4" fontId="11" fillId="0" borderId="32" xfId="0" applyNumberFormat="1" applyFont="1" applyBorder="1" applyAlignment="1">
      <alignment horizontal="center" vertical="center" wrapText="1"/>
    </xf>
    <xf numFmtId="4" fontId="11" fillId="0" borderId="52" xfId="0" applyNumberFormat="1" applyFont="1" applyBorder="1" applyAlignment="1">
      <alignment horizontal="center" vertical="center" wrapText="1"/>
    </xf>
    <xf numFmtId="4" fontId="11" fillId="0" borderId="54" xfId="0" applyNumberFormat="1" applyFont="1" applyBorder="1" applyAlignment="1">
      <alignment horizontal="center" vertical="center" wrapText="1"/>
    </xf>
    <xf numFmtId="0" fontId="0" fillId="0" borderId="3" xfId="0" applyBorder="1"/>
    <xf numFmtId="0" fontId="0" fillId="0" borderId="15" xfId="0" applyBorder="1"/>
    <xf numFmtId="0" fontId="0" fillId="0" borderId="2" xfId="0" applyBorder="1"/>
    <xf numFmtId="4" fontId="11" fillId="0" borderId="0" xfId="0" applyNumberFormat="1" applyFont="1" applyAlignment="1">
      <alignment horizontal="center" vertical="center" wrapText="1"/>
    </xf>
    <xf numFmtId="0" fontId="3" fillId="0" borderId="0" xfId="5"/>
    <xf numFmtId="0" fontId="24" fillId="5" borderId="4" xfId="5" applyFont="1" applyFill="1" applyBorder="1" applyAlignment="1">
      <alignment horizontal="center" vertical="center" wrapText="1"/>
    </xf>
    <xf numFmtId="1" fontId="46" fillId="5" borderId="19" xfId="5" applyNumberFormat="1" applyFont="1" applyFill="1" applyBorder="1" applyAlignment="1">
      <alignment horizontal="center" vertical="center"/>
    </xf>
    <xf numFmtId="169" fontId="3" fillId="3" borderId="27" xfId="0" applyNumberFormat="1" applyFont="1" applyFill="1" applyBorder="1" applyAlignment="1">
      <alignment horizontal="center" vertical="center" wrapText="1"/>
    </xf>
    <xf numFmtId="0" fontId="24" fillId="5" borderId="17" xfId="5" applyFont="1" applyFill="1" applyBorder="1" applyAlignment="1">
      <alignment horizontal="center" vertical="center" wrapText="1"/>
    </xf>
    <xf numFmtId="0" fontId="26" fillId="0" borderId="17" xfId="0" applyFont="1" applyBorder="1" applyAlignment="1">
      <alignment horizontal="center" vertical="center" wrapText="1"/>
    </xf>
    <xf numFmtId="0" fontId="24" fillId="0" borderId="19" xfId="0" applyFont="1" applyBorder="1" applyAlignment="1">
      <alignment horizontal="center" vertical="center"/>
    </xf>
    <xf numFmtId="169" fontId="3" fillId="0" borderId="27" xfId="0" applyNumberFormat="1" applyFont="1" applyBorder="1" applyAlignment="1">
      <alignment horizontal="center" vertical="center" wrapText="1"/>
    </xf>
    <xf numFmtId="0" fontId="13" fillId="0" borderId="22" xfId="0" applyFont="1" applyBorder="1" applyAlignment="1">
      <alignment horizontal="center" vertical="center" wrapText="1"/>
    </xf>
    <xf numFmtId="4" fontId="5" fillId="0" borderId="43" xfId="2" applyNumberFormat="1" applyFont="1" applyFill="1" applyBorder="1" applyAlignment="1">
      <alignment horizontal="center" vertical="center" wrapText="1"/>
    </xf>
    <xf numFmtId="4" fontId="5" fillId="0" borderId="0" xfId="2" applyNumberFormat="1" applyFont="1" applyFill="1" applyBorder="1" applyAlignment="1">
      <alignment horizontal="center" vertical="center" wrapText="1"/>
    </xf>
    <xf numFmtId="4" fontId="13" fillId="0" borderId="0" xfId="2" applyNumberFormat="1" applyFont="1" applyFill="1" applyBorder="1" applyAlignment="1">
      <alignment horizontal="center" vertical="center" wrapText="1"/>
    </xf>
    <xf numFmtId="4" fontId="5" fillId="0" borderId="0" xfId="0" applyNumberFormat="1" applyFont="1" applyAlignment="1">
      <alignment horizontal="center" vertical="center" wrapText="1"/>
    </xf>
    <xf numFmtId="4" fontId="5" fillId="0" borderId="30" xfId="0" applyNumberFormat="1" applyFont="1" applyBorder="1" applyAlignment="1">
      <alignment horizontal="center" vertical="center" wrapText="1"/>
    </xf>
    <xf numFmtId="0" fontId="5" fillId="0" borderId="22" xfId="0" applyFont="1" applyBorder="1" applyAlignment="1">
      <alignment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4" fontId="5" fillId="0" borderId="24" xfId="2" applyNumberFormat="1" applyFont="1" applyFill="1" applyBorder="1" applyAlignment="1">
      <alignment horizontal="center" vertical="center" wrapText="1"/>
    </xf>
    <xf numFmtId="4" fontId="5" fillId="0" borderId="53" xfId="2" applyNumberFormat="1" applyFont="1" applyFill="1" applyBorder="1" applyAlignment="1">
      <alignment horizontal="center" vertical="center" wrapText="1"/>
    </xf>
    <xf numFmtId="4" fontId="5" fillId="0" borderId="32" xfId="2" applyNumberFormat="1" applyFont="1" applyFill="1" applyBorder="1" applyAlignment="1">
      <alignment horizontal="center" vertical="center" wrapText="1"/>
    </xf>
    <xf numFmtId="4" fontId="13" fillId="0" borderId="4" xfId="2" applyNumberFormat="1" applyFont="1" applyFill="1" applyBorder="1" applyAlignment="1">
      <alignment horizontal="center" vertical="center" wrapText="1"/>
    </xf>
    <xf numFmtId="4" fontId="5" fillId="0" borderId="32" xfId="0" applyNumberFormat="1" applyFont="1" applyBorder="1" applyAlignment="1">
      <alignment horizontal="center" vertical="center" wrapText="1"/>
    </xf>
    <xf numFmtId="4" fontId="13" fillId="0" borderId="52" xfId="0" applyNumberFormat="1" applyFont="1" applyBorder="1" applyAlignment="1">
      <alignment horizontal="center" vertical="center" wrapText="1"/>
    </xf>
    <xf numFmtId="4" fontId="13" fillId="0" borderId="54" xfId="0" applyNumberFormat="1" applyFont="1" applyBorder="1" applyAlignment="1">
      <alignment horizontal="center" vertical="center" wrapText="1"/>
    </xf>
    <xf numFmtId="0" fontId="5" fillId="0" borderId="20" xfId="0" applyFont="1" applyBorder="1" applyAlignment="1">
      <alignment horizontal="center" vertical="center" wrapText="1"/>
    </xf>
    <xf numFmtId="4" fontId="5" fillId="0" borderId="20" xfId="2" applyNumberFormat="1" applyFont="1" applyFill="1" applyBorder="1" applyAlignment="1">
      <alignment horizontal="center" vertical="center" wrapText="1"/>
    </xf>
    <xf numFmtId="4" fontId="13" fillId="0" borderId="20" xfId="2" applyNumberFormat="1" applyFont="1" applyFill="1" applyBorder="1" applyAlignment="1">
      <alignment horizontal="center" vertical="center" wrapText="1"/>
    </xf>
    <xf numFmtId="4" fontId="5" fillId="0" borderId="20" xfId="0" applyNumberFormat="1" applyFont="1" applyBorder="1" applyAlignment="1">
      <alignment horizontal="center" vertical="center" wrapText="1"/>
    </xf>
    <xf numFmtId="0" fontId="0" fillId="0" borderId="20" xfId="0" applyBorder="1" applyAlignment="1">
      <alignment horizontal="center"/>
    </xf>
    <xf numFmtId="0" fontId="39" fillId="0" borderId="20" xfId="0" applyFont="1" applyBorder="1" applyAlignment="1">
      <alignment horizontal="center"/>
    </xf>
    <xf numFmtId="167" fontId="0" fillId="0" borderId="23" xfId="0" applyNumberFormat="1" applyBorder="1" applyAlignment="1">
      <alignment horizontal="center"/>
    </xf>
    <xf numFmtId="0" fontId="5" fillId="0" borderId="12" xfId="0" applyFont="1" applyBorder="1" applyAlignment="1">
      <alignment vertical="center" wrapText="1"/>
    </xf>
    <xf numFmtId="4" fontId="5" fillId="0" borderId="33" xfId="2" applyNumberFormat="1" applyFont="1" applyFill="1" applyBorder="1" applyAlignment="1">
      <alignment horizontal="center" vertical="center" wrapText="1"/>
    </xf>
    <xf numFmtId="4" fontId="5" fillId="0" borderId="25" xfId="2" applyNumberFormat="1" applyFont="1" applyFill="1" applyBorder="1" applyAlignment="1">
      <alignment horizontal="center" vertical="center" wrapText="1"/>
    </xf>
    <xf numFmtId="4" fontId="13" fillId="0" borderId="12" xfId="2" applyNumberFormat="1" applyFont="1" applyFill="1" applyBorder="1" applyAlignment="1">
      <alignment horizontal="center" vertical="center" wrapText="1"/>
    </xf>
    <xf numFmtId="0" fontId="5" fillId="0" borderId="14" xfId="0" applyFont="1" applyBorder="1" applyAlignment="1">
      <alignment vertical="center" wrapText="1"/>
    </xf>
    <xf numFmtId="4" fontId="5" fillId="0" borderId="36" xfId="2" applyNumberFormat="1" applyFont="1" applyFill="1" applyBorder="1" applyAlignment="1">
      <alignment horizontal="center" vertical="center" wrapText="1"/>
    </xf>
    <xf numFmtId="4" fontId="5" fillId="0" borderId="39" xfId="2" applyNumberFormat="1" applyFont="1" applyFill="1" applyBorder="1" applyAlignment="1">
      <alignment horizontal="center" vertical="center" wrapText="1"/>
    </xf>
    <xf numFmtId="4" fontId="13" fillId="0" borderId="14" xfId="2" applyNumberFormat="1" applyFont="1" applyFill="1" applyBorder="1" applyAlignment="1">
      <alignment horizontal="center" vertical="center" wrapText="1"/>
    </xf>
    <xf numFmtId="0" fontId="13" fillId="0" borderId="21" xfId="0" applyFont="1" applyBorder="1" applyAlignment="1">
      <alignment vertical="center" wrapText="1"/>
    </xf>
    <xf numFmtId="4" fontId="21" fillId="0" borderId="0" xfId="0" applyNumberFormat="1" applyFont="1" applyAlignment="1">
      <alignment horizontal="center" vertical="center" wrapText="1"/>
    </xf>
    <xf numFmtId="4" fontId="21" fillId="0" borderId="0" xfId="2" applyNumberFormat="1" applyFont="1" applyFill="1" applyBorder="1" applyAlignment="1">
      <alignment horizontal="center" vertical="center" wrapText="1"/>
    </xf>
    <xf numFmtId="4" fontId="42" fillId="0" borderId="0" xfId="0" applyNumberFormat="1" applyFont="1" applyAlignment="1">
      <alignment horizontal="center" vertical="center" wrapText="1"/>
    </xf>
    <xf numFmtId="4" fontId="45" fillId="0" borderId="1"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4" fontId="30" fillId="0" borderId="1" xfId="0" applyNumberFormat="1" applyFont="1" applyBorder="1" applyAlignment="1">
      <alignment horizontal="center" vertical="center" wrapText="1"/>
    </xf>
    <xf numFmtId="4" fontId="31" fillId="0" borderId="1" xfId="0" applyNumberFormat="1" applyFont="1" applyBorder="1" applyAlignment="1">
      <alignment horizontal="center" vertical="center" wrapText="1"/>
    </xf>
    <xf numFmtId="4" fontId="40" fillId="0" borderId="1" xfId="0" applyNumberFormat="1" applyFont="1" applyBorder="1" applyAlignment="1">
      <alignment horizontal="center" vertical="center" wrapText="1"/>
    </xf>
    <xf numFmtId="0" fontId="30" fillId="0" borderId="1" xfId="0" applyFont="1" applyBorder="1" applyAlignment="1">
      <alignment horizontal="right" vertical="center" wrapText="1"/>
    </xf>
    <xf numFmtId="0" fontId="30"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4" fontId="4" fillId="0" borderId="20" xfId="0" applyNumberFormat="1" applyFont="1" applyBorder="1" applyAlignment="1">
      <alignment horizontal="center" vertical="center"/>
    </xf>
    <xf numFmtId="4" fontId="4" fillId="0" borderId="23" xfId="0" applyNumberFormat="1" applyFont="1" applyBorder="1" applyAlignment="1">
      <alignment horizontal="center" vertical="center"/>
    </xf>
    <xf numFmtId="4" fontId="4" fillId="0" borderId="3" xfId="2" applyNumberFormat="1" applyFont="1" applyFill="1" applyBorder="1" applyAlignment="1">
      <alignment horizontal="center" vertical="center" wrapText="1"/>
    </xf>
    <xf numFmtId="4" fontId="4" fillId="0" borderId="15" xfId="2" applyNumberFormat="1" applyFont="1" applyFill="1" applyBorder="1" applyAlignment="1">
      <alignment horizontal="center" vertical="center" wrapText="1"/>
    </xf>
    <xf numFmtId="4" fontId="4" fillId="0" borderId="2" xfId="2" applyNumberFormat="1" applyFont="1" applyFill="1" applyBorder="1" applyAlignment="1">
      <alignment horizontal="center" vertical="center" wrapText="1"/>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31" xfId="0" applyFont="1" applyBorder="1" applyAlignment="1">
      <alignment horizontal="center"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4" fontId="4" fillId="0" borderId="22" xfId="2" applyNumberFormat="1" applyFont="1" applyFill="1" applyBorder="1" applyAlignment="1">
      <alignment horizontal="center" vertical="center"/>
    </xf>
    <xf numFmtId="4" fontId="4" fillId="0" borderId="20" xfId="2" applyNumberFormat="1" applyFont="1" applyFill="1" applyBorder="1" applyAlignment="1">
      <alignment horizontal="center" vertical="center"/>
    </xf>
    <xf numFmtId="4" fontId="4" fillId="0" borderId="23" xfId="2" applyNumberFormat="1" applyFont="1" applyFill="1" applyBorder="1" applyAlignment="1">
      <alignment horizontal="center" vertical="center"/>
    </xf>
    <xf numFmtId="0" fontId="30" fillId="0" borderId="1" xfId="0" applyFont="1" applyBorder="1" applyAlignment="1">
      <alignment horizontal="right" vertical="center" wrapText="1"/>
    </xf>
    <xf numFmtId="4" fontId="11" fillId="0" borderId="19" xfId="0" applyNumberFormat="1" applyFont="1" applyBorder="1" applyAlignment="1">
      <alignment horizontal="center" vertical="center" wrapText="1"/>
    </xf>
    <xf numFmtId="0" fontId="13" fillId="2" borderId="22" xfId="0" applyFont="1" applyFill="1" applyBorder="1" applyAlignment="1">
      <alignment vertical="center"/>
    </xf>
    <xf numFmtId="0" fontId="13" fillId="2" borderId="20" xfId="0" applyFont="1" applyFill="1" applyBorder="1" applyAlignment="1">
      <alignment vertical="center"/>
    </xf>
    <xf numFmtId="0" fontId="13" fillId="2" borderId="31" xfId="0" applyFont="1" applyFill="1" applyBorder="1" applyAlignment="1">
      <alignment vertical="center" wrapText="1"/>
    </xf>
    <xf numFmtId="0" fontId="13" fillId="2" borderId="18" xfId="0" applyFont="1" applyFill="1" applyBorder="1" applyAlignment="1">
      <alignment vertical="center" wrapText="1"/>
    </xf>
    <xf numFmtId="4" fontId="4" fillId="0" borderId="3" xfId="0" applyNumberFormat="1" applyFont="1" applyBorder="1" applyAlignment="1">
      <alignment horizontal="center" vertical="center"/>
    </xf>
    <xf numFmtId="4" fontId="4" fillId="0" borderId="15" xfId="0" applyNumberFormat="1" applyFont="1" applyBorder="1" applyAlignment="1">
      <alignment horizontal="center" vertical="center"/>
    </xf>
    <xf numFmtId="4" fontId="4" fillId="0" borderId="2" xfId="0" applyNumberFormat="1" applyFont="1" applyBorder="1" applyAlignment="1">
      <alignment horizontal="center" vertical="center"/>
    </xf>
    <xf numFmtId="0" fontId="13" fillId="0" borderId="22" xfId="0" quotePrefix="1" applyFont="1" applyBorder="1" applyAlignment="1">
      <alignment horizontal="center" vertical="center" wrapText="1"/>
    </xf>
    <xf numFmtId="0" fontId="13" fillId="0" borderId="21" xfId="0" quotePrefix="1" applyFont="1" applyBorder="1" applyAlignment="1">
      <alignment horizontal="center" vertical="center" wrapText="1"/>
    </xf>
    <xf numFmtId="0" fontId="13" fillId="0" borderId="31" xfId="0" quotePrefix="1" applyFont="1" applyBorder="1" applyAlignment="1">
      <alignment horizontal="center" vertical="center" wrapText="1"/>
    </xf>
    <xf numFmtId="0" fontId="13" fillId="2" borderId="3" xfId="0" applyFont="1" applyFill="1" applyBorder="1" applyAlignment="1">
      <alignment vertical="center"/>
    </xf>
    <xf numFmtId="0" fontId="13" fillId="2" borderId="15" xfId="0" applyFont="1" applyFill="1" applyBorder="1" applyAlignment="1">
      <alignment vertical="center"/>
    </xf>
    <xf numFmtId="0" fontId="13" fillId="2" borderId="21" xfId="0" applyFont="1" applyFill="1" applyBorder="1" applyAlignment="1">
      <alignment vertical="center" wrapText="1"/>
    </xf>
    <xf numFmtId="0" fontId="13" fillId="2" borderId="0" xfId="0" applyFont="1" applyFill="1" applyAlignment="1">
      <alignment vertical="center" wrapText="1"/>
    </xf>
    <xf numFmtId="0" fontId="13" fillId="2" borderId="3" xfId="0" applyFont="1" applyFill="1" applyBorder="1" applyAlignment="1">
      <alignment vertical="center" wrapText="1"/>
    </xf>
    <xf numFmtId="0" fontId="28" fillId="0" borderId="0" xfId="0" applyFont="1" applyAlignment="1">
      <alignment horizontal="center" wrapText="1"/>
    </xf>
    <xf numFmtId="0" fontId="15" fillId="0" borderId="0" xfId="0" applyFont="1" applyAlignment="1">
      <alignment horizontal="left" wrapTex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1"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29" xfId="0" applyFont="1" applyBorder="1" applyAlignment="1">
      <alignment horizontal="center" vertical="center"/>
    </xf>
    <xf numFmtId="0" fontId="15" fillId="0" borderId="15" xfId="0" applyFont="1" applyBorder="1" applyAlignment="1">
      <alignment horizont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8" fontId="15" fillId="0" borderId="30" xfId="0" applyNumberFormat="1" applyFont="1" applyBorder="1" applyAlignment="1">
      <alignment horizontal="center" vertical="center" wrapText="1"/>
    </xf>
    <xf numFmtId="8" fontId="15" fillId="0" borderId="29" xfId="0" applyNumberFormat="1" applyFont="1" applyBorder="1" applyAlignment="1">
      <alignment horizontal="center" vertical="center" wrapText="1"/>
    </xf>
    <xf numFmtId="0" fontId="19" fillId="0" borderId="35" xfId="0" applyFont="1" applyBorder="1" applyAlignment="1">
      <alignment horizontal="center" vertical="center"/>
    </xf>
    <xf numFmtId="0" fontId="19" fillId="0" borderId="38" xfId="0" applyFont="1" applyBorder="1" applyAlignment="1">
      <alignment horizontal="center" vertical="center"/>
    </xf>
    <xf numFmtId="0" fontId="19" fillId="0" borderId="36" xfId="0" applyFont="1" applyBorder="1" applyAlignment="1">
      <alignment horizontal="center" vertical="center"/>
    </xf>
    <xf numFmtId="0" fontId="19" fillId="0" borderId="39" xfId="0" applyFont="1" applyBorder="1" applyAlignment="1">
      <alignment horizontal="center" vertical="center"/>
    </xf>
    <xf numFmtId="0" fontId="4" fillId="0" borderId="15" xfId="0" applyFont="1" applyBorder="1" applyAlignment="1">
      <alignment horizontal="center" vertical="center" wrapText="1"/>
    </xf>
    <xf numFmtId="4" fontId="20" fillId="0" borderId="52" xfId="0" applyNumberFormat="1" applyFont="1" applyBorder="1" applyAlignment="1">
      <alignment horizontal="center" vertical="center"/>
    </xf>
    <xf numFmtId="4" fontId="20" fillId="0" borderId="47"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9" fillId="0" borderId="47" xfId="0" applyFont="1" applyBorder="1" applyAlignment="1">
      <alignment horizontal="center" vertical="center"/>
    </xf>
    <xf numFmtId="0" fontId="19" fillId="0" borderId="26" xfId="0" applyFont="1" applyBorder="1" applyAlignment="1">
      <alignment horizontal="center" vertical="center"/>
    </xf>
    <xf numFmtId="0" fontId="3" fillId="0" borderId="15" xfId="5" applyBorder="1" applyAlignment="1">
      <alignment horizontal="center"/>
    </xf>
    <xf numFmtId="4" fontId="15" fillId="0" borderId="45" xfId="0" applyNumberFormat="1" applyFont="1" applyBorder="1" applyAlignment="1">
      <alignment horizontal="center" vertical="center"/>
    </xf>
    <xf numFmtId="4" fontId="15" fillId="0" borderId="38" xfId="0" applyNumberFormat="1" applyFont="1" applyBorder="1" applyAlignment="1">
      <alignment horizontal="center" vertical="center"/>
    </xf>
    <xf numFmtId="4" fontId="15" fillId="0" borderId="46" xfId="0" applyNumberFormat="1" applyFont="1" applyBorder="1" applyAlignment="1">
      <alignment horizontal="center" vertical="center"/>
    </xf>
    <xf numFmtId="4" fontId="15" fillId="0" borderId="39" xfId="0" applyNumberFormat="1" applyFont="1" applyBorder="1" applyAlignment="1">
      <alignment horizontal="center" vertical="center"/>
    </xf>
    <xf numFmtId="0" fontId="22" fillId="0" borderId="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 xfId="0" applyFont="1" applyBorder="1" applyAlignment="1">
      <alignment horizontal="center" vertical="center" wrapText="1"/>
    </xf>
    <xf numFmtId="3" fontId="9" fillId="0" borderId="3" xfId="0" applyNumberFormat="1" applyFont="1" applyBorder="1" applyAlignment="1">
      <alignment horizontal="center" vertical="center"/>
    </xf>
    <xf numFmtId="3" fontId="9" fillId="0" borderId="15" xfId="0" applyNumberFormat="1" applyFont="1" applyBorder="1" applyAlignment="1">
      <alignment horizontal="center" vertical="center"/>
    </xf>
    <xf numFmtId="3" fontId="11" fillId="0" borderId="22" xfId="0" applyNumberFormat="1" applyFont="1" applyBorder="1" applyAlignment="1">
      <alignment horizontal="center" vertical="center" wrapText="1"/>
    </xf>
    <xf numFmtId="0" fontId="23" fillId="0" borderId="20" xfId="0" applyFont="1" applyBorder="1" applyAlignment="1">
      <alignment horizontal="center" vertical="center" wrapText="1"/>
    </xf>
    <xf numFmtId="4" fontId="15" fillId="0" borderId="44" xfId="0" applyNumberFormat="1" applyFont="1" applyBorder="1" applyAlignment="1">
      <alignment horizontal="center" vertical="center"/>
    </xf>
    <xf numFmtId="4" fontId="15" fillId="0" borderId="25" xfId="0" applyNumberFormat="1" applyFont="1" applyBorder="1" applyAlignment="1">
      <alignment horizontal="center" vertical="center"/>
    </xf>
    <xf numFmtId="0" fontId="0" fillId="0" borderId="17"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4" fontId="20" fillId="0" borderId="4" xfId="0" applyNumberFormat="1" applyFont="1" applyBorder="1" applyAlignment="1">
      <alignment horizontal="center" vertical="center"/>
    </xf>
    <xf numFmtId="4" fontId="20" fillId="0" borderId="7" xfId="0" applyNumberFormat="1" applyFont="1" applyBorder="1" applyAlignment="1">
      <alignment horizontal="center" vertical="center"/>
    </xf>
    <xf numFmtId="0" fontId="18" fillId="0" borderId="33" xfId="0" applyFont="1" applyBorder="1" applyAlignment="1">
      <alignment horizontal="center" vertical="center"/>
    </xf>
    <xf numFmtId="0" fontId="18" fillId="0" borderId="25" xfId="0" applyFont="1" applyBorder="1" applyAlignment="1">
      <alignment horizontal="center" vertical="center"/>
    </xf>
    <xf numFmtId="0" fontId="18" fillId="0" borderId="36" xfId="0" applyFont="1" applyBorder="1" applyAlignment="1">
      <alignment horizontal="center" vertical="center"/>
    </xf>
    <xf numFmtId="0" fontId="18" fillId="0" borderId="39" xfId="0" applyFont="1" applyBorder="1" applyAlignment="1">
      <alignment horizontal="center" vertical="center"/>
    </xf>
    <xf numFmtId="0" fontId="19" fillId="0" borderId="33" xfId="0" applyFont="1" applyBorder="1" applyAlignment="1">
      <alignment horizontal="center" vertical="center"/>
    </xf>
    <xf numFmtId="0" fontId="19" fillId="0" borderId="11" xfId="0" applyFont="1" applyBorder="1" applyAlignment="1">
      <alignment horizontal="center" vertical="center"/>
    </xf>
    <xf numFmtId="0" fontId="18" fillId="0" borderId="27" xfId="0" applyFont="1" applyBorder="1" applyAlignment="1">
      <alignment horizontal="center" vertical="center"/>
    </xf>
    <xf numFmtId="0" fontId="18" fillId="0" borderId="9"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22" fillId="0" borderId="20" xfId="0" applyFont="1" applyBorder="1" applyAlignment="1">
      <alignment horizontal="center" vertical="center"/>
    </xf>
    <xf numFmtId="0" fontId="22" fillId="0" borderId="0" xfId="0" applyFont="1" applyAlignment="1">
      <alignment horizontal="center" vertical="center"/>
    </xf>
    <xf numFmtId="0" fontId="22" fillId="0" borderId="18" xfId="0" applyFont="1" applyBorder="1" applyAlignment="1">
      <alignment horizontal="center" vertical="center"/>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24" fillId="0" borderId="22"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9" xfId="0" applyFont="1" applyBorder="1" applyAlignment="1">
      <alignment horizontal="center" vertical="center" wrapText="1"/>
    </xf>
    <xf numFmtId="165" fontId="15" fillId="0" borderId="15"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0" fontId="0" fillId="0" borderId="0" xfId="0" applyAlignment="1">
      <alignment horizontal="center"/>
    </xf>
    <xf numFmtId="0" fontId="0" fillId="0" borderId="15" xfId="0" applyBorder="1" applyAlignment="1">
      <alignment wrapText="1"/>
    </xf>
    <xf numFmtId="0" fontId="0" fillId="0" borderId="2" xfId="0" applyBorder="1" applyAlignment="1">
      <alignment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24" fillId="0" borderId="18" xfId="0" applyFont="1" applyBorder="1" applyAlignment="1">
      <alignment horizontal="center" vertical="center" wrapText="1"/>
    </xf>
    <xf numFmtId="0" fontId="12" fillId="0" borderId="37"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 xfId="0" applyFont="1"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12" fillId="0" borderId="22" xfId="0" applyFont="1" applyBorder="1" applyAlignment="1">
      <alignment horizontal="center" vertical="center" wrapText="1"/>
    </xf>
    <xf numFmtId="0" fontId="0" fillId="0" borderId="21" xfId="0" applyBorder="1"/>
    <xf numFmtId="0" fontId="0" fillId="0" borderId="31" xfId="0" applyBorder="1"/>
    <xf numFmtId="0" fontId="0" fillId="0" borderId="15" xfId="0" applyBorder="1" applyAlignment="1">
      <alignment horizontal="center" vertical="center" wrapText="1"/>
    </xf>
    <xf numFmtId="0" fontId="0" fillId="0" borderId="2" xfId="0" applyBorder="1" applyAlignment="1">
      <alignment horizontal="center" vertical="center" wrapText="1"/>
    </xf>
    <xf numFmtId="0" fontId="24" fillId="0" borderId="28" xfId="0" applyFont="1" applyBorder="1" applyAlignment="1">
      <alignment horizontal="center" vertical="center" wrapText="1"/>
    </xf>
    <xf numFmtId="0" fontId="24" fillId="0" borderId="5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6" xfId="0" applyFont="1" applyBorder="1" applyAlignment="1">
      <alignment horizontal="center" vertical="center" wrapText="1"/>
    </xf>
  </cellXfs>
  <cellStyles count="10">
    <cellStyle name="Euro" xfId="1" xr:uid="{00000000-0005-0000-0000-000000000000}"/>
    <cellStyle name="Millares" xfId="2" builtinId="3"/>
    <cellStyle name="Millares 2" xfId="8" xr:uid="{00000000-0005-0000-0000-000002000000}"/>
    <cellStyle name="Millares 3" xfId="7" xr:uid="{00000000-0005-0000-0000-000003000000}"/>
    <cellStyle name="Normal" xfId="0" builtinId="0"/>
    <cellStyle name="Normal 2" xfId="5" xr:uid="{00000000-0005-0000-0000-000005000000}"/>
    <cellStyle name="Normal 3" xfId="6" xr:uid="{00000000-0005-0000-0000-000006000000}"/>
    <cellStyle name="Normal 3 2" xfId="9" xr:uid="{00000000-0005-0000-0000-000007000000}"/>
    <cellStyle name="Normal_Euros 2003 Prod.Nueva" xfId="3" xr:uid="{00000000-0005-0000-0000-000008000000}"/>
    <cellStyle name="Normal_Hoja1" xfId="4" xr:uid="{00000000-0005-0000-0000-000009000000}"/>
  </cellStyles>
  <dxfs count="0"/>
  <tableStyles count="0" defaultTableStyle="TableStyleMedium2"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57150</xdr:rowOff>
    </xdr:from>
    <xdr:to>
      <xdr:col>1</xdr:col>
      <xdr:colOff>723706</xdr:colOff>
      <xdr:row>4</xdr:row>
      <xdr:rowOff>142875</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257175"/>
          <a:ext cx="628456"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14</xdr:row>
      <xdr:rowOff>57150</xdr:rowOff>
    </xdr:from>
    <xdr:to>
      <xdr:col>1</xdr:col>
      <xdr:colOff>637981</xdr:colOff>
      <xdr:row>17</xdr:row>
      <xdr:rowOff>142875</xdr:rowOff>
    </xdr:to>
    <xdr:pic>
      <xdr:nvPicPr>
        <xdr:cNvPr id="5" name="Picture 3">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419475"/>
          <a:ext cx="628456"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14</xdr:row>
      <xdr:rowOff>57150</xdr:rowOff>
    </xdr:from>
    <xdr:to>
      <xdr:col>1</xdr:col>
      <xdr:colOff>637981</xdr:colOff>
      <xdr:row>17</xdr:row>
      <xdr:rowOff>142875</xdr:rowOff>
    </xdr:to>
    <xdr:pic>
      <xdr:nvPicPr>
        <xdr:cNvPr id="6" name="Picture 3">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419475"/>
          <a:ext cx="628456"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361950</xdr:colOff>
      <xdr:row>1</xdr:row>
      <xdr:rowOff>152400</xdr:rowOff>
    </xdr:from>
    <xdr:to>
      <xdr:col>1</xdr:col>
      <xdr:colOff>847725</xdr:colOff>
      <xdr:row>3</xdr:row>
      <xdr:rowOff>161925</xdr:rowOff>
    </xdr:to>
    <xdr:pic>
      <xdr:nvPicPr>
        <xdr:cNvPr id="9323" name="Picture 1">
          <a:extLst>
            <a:ext uri="{FF2B5EF4-FFF2-40B4-BE49-F238E27FC236}">
              <a16:creationId xmlns:a16="http://schemas.microsoft.com/office/drawing/2014/main" id="{00000000-0008-0000-0D00-00006B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52400"/>
          <a:ext cx="485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495300</xdr:colOff>
      <xdr:row>1</xdr:row>
      <xdr:rowOff>57150</xdr:rowOff>
    </xdr:from>
    <xdr:to>
      <xdr:col>1</xdr:col>
      <xdr:colOff>981075</xdr:colOff>
      <xdr:row>1</xdr:row>
      <xdr:rowOff>590550</xdr:rowOff>
    </xdr:to>
    <xdr:pic>
      <xdr:nvPicPr>
        <xdr:cNvPr id="10347" name="Picture 1">
          <a:extLst>
            <a:ext uri="{FF2B5EF4-FFF2-40B4-BE49-F238E27FC236}">
              <a16:creationId xmlns:a16="http://schemas.microsoft.com/office/drawing/2014/main" id="{00000000-0008-0000-0E00-00006B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57150"/>
          <a:ext cx="485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1</xdr:row>
      <xdr:rowOff>133350</xdr:rowOff>
    </xdr:from>
    <xdr:to>
      <xdr:col>1</xdr:col>
      <xdr:colOff>552450</xdr:colOff>
      <xdr:row>1</xdr:row>
      <xdr:rowOff>666750</xdr:rowOff>
    </xdr:to>
    <xdr:pic>
      <xdr:nvPicPr>
        <xdr:cNvPr id="11371" name="Picture 1">
          <a:extLst>
            <a:ext uri="{FF2B5EF4-FFF2-40B4-BE49-F238E27FC236}">
              <a16:creationId xmlns:a16="http://schemas.microsoft.com/office/drawing/2014/main" id="{00000000-0008-0000-0F00-00006B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33350"/>
          <a:ext cx="485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xdr:row>
      <xdr:rowOff>152400</xdr:rowOff>
    </xdr:from>
    <xdr:to>
      <xdr:col>1</xdr:col>
      <xdr:colOff>790745</xdr:colOff>
      <xdr:row>1</xdr:row>
      <xdr:rowOff>790575</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352425"/>
          <a:ext cx="58119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1</xdr:row>
      <xdr:rowOff>9525</xdr:rowOff>
    </xdr:from>
    <xdr:to>
      <xdr:col>1</xdr:col>
      <xdr:colOff>695495</xdr:colOff>
      <xdr:row>1</xdr:row>
      <xdr:rowOff>647700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09550"/>
          <a:ext cx="58119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1</xdr:row>
      <xdr:rowOff>47625</xdr:rowOff>
    </xdr:from>
    <xdr:to>
      <xdr:col>1</xdr:col>
      <xdr:colOff>600075</xdr:colOff>
      <xdr:row>1</xdr:row>
      <xdr:rowOff>581025</xdr:rowOff>
    </xdr:to>
    <xdr:pic>
      <xdr:nvPicPr>
        <xdr:cNvPr id="1236" name="Picture 1">
          <a:extLst>
            <a:ext uri="{FF2B5EF4-FFF2-40B4-BE49-F238E27FC236}">
              <a16:creationId xmlns:a16="http://schemas.microsoft.com/office/drawing/2014/main" id="{00000000-0008-0000-0700-0000D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485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123825</xdr:rowOff>
    </xdr:from>
    <xdr:to>
      <xdr:col>1</xdr:col>
      <xdr:colOff>687671</xdr:colOff>
      <xdr:row>1</xdr:row>
      <xdr:rowOff>742950</xdr:rowOff>
    </xdr:to>
    <xdr:pic>
      <xdr:nvPicPr>
        <xdr:cNvPr id="5" name="Picture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23850"/>
          <a:ext cx="563846"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1</xdr:row>
      <xdr:rowOff>66675</xdr:rowOff>
    </xdr:from>
    <xdr:to>
      <xdr:col>1</xdr:col>
      <xdr:colOff>821021</xdr:colOff>
      <xdr:row>3</xdr:row>
      <xdr:rowOff>171450</xdr:rowOff>
    </xdr:to>
    <xdr:pic>
      <xdr:nvPicPr>
        <xdr:cNvPr id="3" name="Picture 1">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266700"/>
          <a:ext cx="563846"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1</xdr:row>
      <xdr:rowOff>95250</xdr:rowOff>
    </xdr:from>
    <xdr:to>
      <xdr:col>1</xdr:col>
      <xdr:colOff>697196</xdr:colOff>
      <xdr:row>1</xdr:row>
      <xdr:rowOff>714375</xdr:rowOff>
    </xdr:to>
    <xdr:pic>
      <xdr:nvPicPr>
        <xdr:cNvPr id="3" name="Picture 1">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295275"/>
          <a:ext cx="563846"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1133475</xdr:colOff>
      <xdr:row>17</xdr:row>
      <xdr:rowOff>66675</xdr:rowOff>
    </xdr:from>
    <xdr:to>
      <xdr:col>0</xdr:col>
      <xdr:colOff>1619250</xdr:colOff>
      <xdr:row>17</xdr:row>
      <xdr:rowOff>600075</xdr:rowOff>
    </xdr:to>
    <xdr:pic>
      <xdr:nvPicPr>
        <xdr:cNvPr id="7488" name="Picture 1">
          <a:extLst>
            <a:ext uri="{FF2B5EF4-FFF2-40B4-BE49-F238E27FC236}">
              <a16:creationId xmlns:a16="http://schemas.microsoft.com/office/drawing/2014/main" id="{00000000-0008-0000-0B00-000040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 y="6448425"/>
          <a:ext cx="485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333375</xdr:colOff>
      <xdr:row>28</xdr:row>
      <xdr:rowOff>57150</xdr:rowOff>
    </xdr:from>
    <xdr:to>
      <xdr:col>0</xdr:col>
      <xdr:colOff>819150</xdr:colOff>
      <xdr:row>28</xdr:row>
      <xdr:rowOff>523875</xdr:rowOff>
    </xdr:to>
    <xdr:pic>
      <xdr:nvPicPr>
        <xdr:cNvPr id="7489" name="Picture 2">
          <a:extLst>
            <a:ext uri="{FF2B5EF4-FFF2-40B4-BE49-F238E27FC236}">
              <a16:creationId xmlns:a16="http://schemas.microsoft.com/office/drawing/2014/main" id="{00000000-0008-0000-0B00-0000411D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13611225"/>
          <a:ext cx="485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790575</xdr:colOff>
      <xdr:row>0</xdr:row>
      <xdr:rowOff>142875</xdr:rowOff>
    </xdr:from>
    <xdr:to>
      <xdr:col>0</xdr:col>
      <xdr:colOff>1276350</xdr:colOff>
      <xdr:row>0</xdr:row>
      <xdr:rowOff>676275</xdr:rowOff>
    </xdr:to>
    <xdr:pic>
      <xdr:nvPicPr>
        <xdr:cNvPr id="7490" name="Picture 3">
          <a:extLst>
            <a:ext uri="{FF2B5EF4-FFF2-40B4-BE49-F238E27FC236}">
              <a16:creationId xmlns:a16="http://schemas.microsoft.com/office/drawing/2014/main" id="{00000000-0008-0000-0B00-000042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2875"/>
          <a:ext cx="485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95250</xdr:colOff>
      <xdr:row>1</xdr:row>
      <xdr:rowOff>114300</xdr:rowOff>
    </xdr:from>
    <xdr:to>
      <xdr:col>1</xdr:col>
      <xdr:colOff>581025</xdr:colOff>
      <xdr:row>3</xdr:row>
      <xdr:rowOff>123825</xdr:rowOff>
    </xdr:to>
    <xdr:pic>
      <xdr:nvPicPr>
        <xdr:cNvPr id="8299" name="Picture 1">
          <a:extLst>
            <a:ext uri="{FF2B5EF4-FFF2-40B4-BE49-F238E27FC236}">
              <a16:creationId xmlns:a16="http://schemas.microsoft.com/office/drawing/2014/main" id="{00000000-0008-0000-0C00-00006B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325"/>
          <a:ext cx="4857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V172"/>
  <sheetViews>
    <sheetView topLeftCell="A52" zoomScale="85" zoomScaleNormal="85" workbookViewId="0">
      <selection activeCell="H109" sqref="H109"/>
    </sheetView>
  </sheetViews>
  <sheetFormatPr baseColWidth="10" defaultRowHeight="12.75" x14ac:dyDescent="0.2"/>
  <cols>
    <col min="1" max="1" width="12.42578125" customWidth="1"/>
    <col min="2" max="2" width="41.42578125" style="39" customWidth="1"/>
    <col min="3" max="5" width="5.7109375" style="40" customWidth="1"/>
    <col min="6" max="9" width="10.7109375" style="57" customWidth="1"/>
    <col min="10" max="12" width="12.7109375" style="57" customWidth="1"/>
    <col min="13" max="14" width="10.7109375" style="56" customWidth="1"/>
    <col min="15" max="15" width="10.7109375" style="57" customWidth="1"/>
    <col min="16" max="16" width="10.7109375" customWidth="1"/>
    <col min="17" max="17" width="12.7109375" style="103" customWidth="1"/>
    <col min="18" max="18" width="12.7109375" customWidth="1"/>
    <col min="19" max="20" width="11.42578125" customWidth="1"/>
  </cols>
  <sheetData>
    <row r="1" spans="1:22" ht="13.5" thickBot="1" x14ac:dyDescent="0.25"/>
    <row r="2" spans="1:22" ht="24.95" customHeight="1" x14ac:dyDescent="0.2">
      <c r="A2" s="560" t="s">
        <v>394</v>
      </c>
      <c r="B2" s="561"/>
      <c r="C2" s="561"/>
      <c r="D2" s="561"/>
      <c r="E2" s="561"/>
      <c r="F2" s="561"/>
      <c r="G2" s="561"/>
      <c r="H2" s="561"/>
      <c r="I2" s="561"/>
      <c r="J2" s="561"/>
      <c r="K2" s="561"/>
      <c r="L2" s="561"/>
      <c r="M2" s="561"/>
      <c r="N2" s="561"/>
      <c r="O2" s="561"/>
      <c r="P2" s="561"/>
      <c r="Q2" s="561"/>
      <c r="R2" s="562"/>
    </row>
    <row r="3" spans="1:22" ht="24.95" customHeight="1" thickBot="1" x14ac:dyDescent="0.25">
      <c r="A3" s="563"/>
      <c r="B3" s="564"/>
      <c r="C3" s="564"/>
      <c r="D3" s="564"/>
      <c r="E3" s="564"/>
      <c r="F3" s="564"/>
      <c r="G3" s="564"/>
      <c r="H3" s="564"/>
      <c r="I3" s="564"/>
      <c r="J3" s="564"/>
      <c r="K3" s="564"/>
      <c r="L3" s="564"/>
      <c r="M3" s="564"/>
      <c r="N3" s="564"/>
      <c r="O3" s="564"/>
      <c r="P3" s="564"/>
      <c r="Q3" s="564"/>
      <c r="R3" s="565"/>
    </row>
    <row r="4" spans="1:22" ht="16.5" thickBot="1" x14ac:dyDescent="0.3">
      <c r="A4" s="41"/>
    </row>
    <row r="5" spans="1:22" ht="43.5" customHeight="1" thickBot="1" x14ac:dyDescent="0.3">
      <c r="A5" s="41"/>
      <c r="C5" s="419"/>
      <c r="D5" s="419"/>
      <c r="E5" s="420"/>
      <c r="F5" s="557" t="s">
        <v>392</v>
      </c>
      <c r="G5" s="558"/>
      <c r="H5" s="558"/>
      <c r="I5" s="558"/>
      <c r="J5" s="558"/>
      <c r="K5" s="558"/>
      <c r="L5" s="559"/>
      <c r="M5" s="555" t="s">
        <v>393</v>
      </c>
      <c r="N5" s="555"/>
      <c r="O5" s="555"/>
      <c r="P5" s="555"/>
      <c r="Q5" s="555"/>
      <c r="R5" s="556"/>
    </row>
    <row r="6" spans="1:22" ht="80.099999999999994" customHeight="1" thickBot="1" x14ac:dyDescent="0.25">
      <c r="A6" s="42" t="s">
        <v>57</v>
      </c>
      <c r="B6" s="107" t="s">
        <v>58</v>
      </c>
      <c r="C6" s="105" t="s">
        <v>59</v>
      </c>
      <c r="D6" s="107" t="s">
        <v>0</v>
      </c>
      <c r="E6" s="105" t="s">
        <v>1</v>
      </c>
      <c r="F6" s="344" t="s">
        <v>2</v>
      </c>
      <c r="G6" s="345" t="s">
        <v>3</v>
      </c>
      <c r="H6" s="345" t="s">
        <v>4</v>
      </c>
      <c r="I6" s="346" t="s">
        <v>332</v>
      </c>
      <c r="J6" s="345" t="s">
        <v>377</v>
      </c>
      <c r="K6" s="364" t="s">
        <v>378</v>
      </c>
      <c r="L6" s="43" t="s">
        <v>376</v>
      </c>
      <c r="M6" s="348" t="s">
        <v>2</v>
      </c>
      <c r="N6" s="346" t="s">
        <v>3</v>
      </c>
      <c r="O6" s="346" t="s">
        <v>4</v>
      </c>
      <c r="P6" s="42" t="s">
        <v>384</v>
      </c>
      <c r="Q6" s="352" t="s">
        <v>330</v>
      </c>
      <c r="R6" s="347" t="s">
        <v>331</v>
      </c>
      <c r="T6" s="326" t="s">
        <v>341</v>
      </c>
    </row>
    <row r="7" spans="1:22" ht="27.75" customHeight="1" thickBot="1" x14ac:dyDescent="0.25">
      <c r="A7" s="552" t="s">
        <v>60</v>
      </c>
      <c r="B7" s="45" t="s">
        <v>61</v>
      </c>
      <c r="C7" s="46"/>
      <c r="D7" s="46"/>
      <c r="E7" s="46"/>
      <c r="F7" s="126"/>
      <c r="G7" s="126"/>
      <c r="H7" s="126"/>
      <c r="I7" s="126"/>
      <c r="J7" s="126"/>
      <c r="K7" s="126"/>
      <c r="L7" s="126"/>
      <c r="M7" s="247"/>
      <c r="N7" s="247"/>
      <c r="O7" s="125"/>
      <c r="P7" s="349"/>
      <c r="Q7" s="350"/>
      <c r="R7" s="351"/>
      <c r="T7" s="152" t="s">
        <v>334</v>
      </c>
    </row>
    <row r="8" spans="1:22" ht="23.25" customHeight="1" thickBot="1" x14ac:dyDescent="0.25">
      <c r="A8" s="553"/>
      <c r="B8" s="197" t="s">
        <v>62</v>
      </c>
      <c r="C8" s="256"/>
      <c r="D8" s="256"/>
      <c r="E8" s="256"/>
      <c r="F8" s="253"/>
      <c r="G8" s="253"/>
      <c r="H8" s="253"/>
      <c r="I8" s="253"/>
      <c r="J8" s="253"/>
      <c r="K8" s="253"/>
      <c r="L8" s="254"/>
      <c r="M8" s="277"/>
      <c r="N8" s="277"/>
      <c r="O8" s="278"/>
      <c r="P8" s="257"/>
      <c r="Q8" s="258"/>
      <c r="R8" s="279"/>
      <c r="T8" s="152">
        <f>+SUELDO!C21</f>
        <v>818.82</v>
      </c>
    </row>
    <row r="9" spans="1:22" ht="23.25" customHeight="1" thickBot="1" x14ac:dyDescent="0.25">
      <c r="A9" s="553"/>
      <c r="B9" s="271" t="s">
        <v>63</v>
      </c>
      <c r="C9" s="272" t="s">
        <v>64</v>
      </c>
      <c r="D9" s="243" t="s">
        <v>65</v>
      </c>
      <c r="E9" s="273">
        <v>50</v>
      </c>
      <c r="F9" s="188">
        <f>M9*12</f>
        <v>15922.800000000001</v>
      </c>
      <c r="G9" s="176">
        <f>N9*12</f>
        <v>2463.48</v>
      </c>
      <c r="H9" s="176">
        <f>O9*12</f>
        <v>8369.16</v>
      </c>
      <c r="I9" s="176">
        <f>P9*12</f>
        <v>14514</v>
      </c>
      <c r="J9" s="250">
        <f>T$8+O9+P9</f>
        <v>2725.75</v>
      </c>
      <c r="K9" s="251">
        <f>T$8+O9+P9</f>
        <v>2725.75</v>
      </c>
      <c r="L9" s="122">
        <f>SUM(F9:K9)</f>
        <v>46720.94</v>
      </c>
      <c r="M9" s="241">
        <f>+SUELDO!$C$8</f>
        <v>1326.9</v>
      </c>
      <c r="N9" s="425">
        <f>+residencia!$D$6</f>
        <v>205.29</v>
      </c>
      <c r="O9" s="176">
        <f>+DESTINO!$D$20</f>
        <v>697.43</v>
      </c>
      <c r="P9" s="426">
        <f>F$170*E9</f>
        <v>1209.5</v>
      </c>
      <c r="Q9" s="335">
        <f>SUM(M9:P9)</f>
        <v>3439.12</v>
      </c>
      <c r="R9" s="336">
        <f>L9/12</f>
        <v>3893.4116666666669</v>
      </c>
      <c r="S9" s="38"/>
      <c r="V9" s="38"/>
    </row>
    <row r="10" spans="1:22" ht="23.25" customHeight="1" thickBot="1" x14ac:dyDescent="0.25">
      <c r="A10" s="553"/>
      <c r="B10" s="193" t="s">
        <v>67</v>
      </c>
      <c r="C10" s="262"/>
      <c r="D10" s="262"/>
      <c r="E10" s="262"/>
      <c r="F10" s="263"/>
      <c r="G10" s="263"/>
      <c r="H10" s="263"/>
      <c r="I10" s="263"/>
      <c r="J10" s="263"/>
      <c r="K10" s="263"/>
      <c r="L10" s="264"/>
      <c r="M10" s="230"/>
      <c r="N10" s="230"/>
      <c r="O10" s="263"/>
      <c r="P10" s="427"/>
      <c r="Q10" s="428"/>
      <c r="R10" s="429"/>
      <c r="S10" s="38"/>
      <c r="V10" s="38"/>
    </row>
    <row r="11" spans="1:22" ht="23.25" customHeight="1" thickBot="1" x14ac:dyDescent="0.25">
      <c r="A11" s="553"/>
      <c r="B11" s="271" t="s">
        <v>68</v>
      </c>
      <c r="C11" s="272" t="s">
        <v>64</v>
      </c>
      <c r="D11" s="243" t="s">
        <v>65</v>
      </c>
      <c r="E11" s="273" t="s">
        <v>66</v>
      </c>
      <c r="F11" s="188">
        <f>M11*12</f>
        <v>15922.800000000001</v>
      </c>
      <c r="G11" s="176">
        <f>N11*12</f>
        <v>2463.48</v>
      </c>
      <c r="H11" s="176">
        <f>O11*12</f>
        <v>8369.16</v>
      </c>
      <c r="I11" s="176">
        <f>P11*12</f>
        <v>14514</v>
      </c>
      <c r="J11" s="250">
        <f>T$8+O11+P11</f>
        <v>2725.75</v>
      </c>
      <c r="K11" s="251">
        <f>T$8+O11+P11</f>
        <v>2725.75</v>
      </c>
      <c r="L11" s="122">
        <f>SUM(F11:K11)</f>
        <v>46720.94</v>
      </c>
      <c r="M11" s="241">
        <f>+SUELDO!$C$8</f>
        <v>1326.9</v>
      </c>
      <c r="N11" s="425">
        <f>+residencia!$D$6</f>
        <v>205.29</v>
      </c>
      <c r="O11" s="176">
        <f>+DESTINO!$D$20</f>
        <v>697.43</v>
      </c>
      <c r="P11" s="426">
        <f>F$170*E11</f>
        <v>1209.5</v>
      </c>
      <c r="Q11" s="335">
        <f>SUM(M11:P11)</f>
        <v>3439.12</v>
      </c>
      <c r="R11" s="336">
        <f>L11/12</f>
        <v>3893.4116666666669</v>
      </c>
      <c r="S11" s="38"/>
      <c r="U11" s="98"/>
      <c r="V11" s="38"/>
    </row>
    <row r="12" spans="1:22" ht="23.25" customHeight="1" thickBot="1" x14ac:dyDescent="0.25">
      <c r="A12" s="553"/>
      <c r="B12" s="193" t="s">
        <v>69</v>
      </c>
      <c r="C12" s="262"/>
      <c r="D12" s="262"/>
      <c r="E12" s="262"/>
      <c r="F12" s="263"/>
      <c r="G12" s="263"/>
      <c r="H12" s="263"/>
      <c r="I12" s="263"/>
      <c r="J12" s="263"/>
      <c r="K12" s="263"/>
      <c r="L12" s="264"/>
      <c r="M12" s="230"/>
      <c r="N12" s="230"/>
      <c r="O12" s="263"/>
      <c r="P12" s="427"/>
      <c r="Q12" s="428"/>
      <c r="R12" s="429"/>
      <c r="S12" s="38"/>
      <c r="U12" s="98"/>
      <c r="V12" s="38"/>
    </row>
    <row r="13" spans="1:22" ht="23.25" customHeight="1" thickBot="1" x14ac:dyDescent="0.25">
      <c r="A13" s="553"/>
      <c r="B13" s="271" t="s">
        <v>70</v>
      </c>
      <c r="C13" s="272" t="s">
        <v>64</v>
      </c>
      <c r="D13" s="243" t="s">
        <v>65</v>
      </c>
      <c r="E13" s="273">
        <v>50</v>
      </c>
      <c r="F13" s="188">
        <f>M13*12</f>
        <v>15922.800000000001</v>
      </c>
      <c r="G13" s="176">
        <f>N13*12</f>
        <v>2463.48</v>
      </c>
      <c r="H13" s="176">
        <f>O13*12</f>
        <v>8369.16</v>
      </c>
      <c r="I13" s="176">
        <f>P13*12</f>
        <v>14514</v>
      </c>
      <c r="J13" s="250">
        <f>T$8+O13+P13</f>
        <v>2725.75</v>
      </c>
      <c r="K13" s="251">
        <f>T$8+O13+P13</f>
        <v>2725.75</v>
      </c>
      <c r="L13" s="122">
        <f>SUM(F13:K13)</f>
        <v>46720.94</v>
      </c>
      <c r="M13" s="241">
        <f>+SUELDO!$C$8</f>
        <v>1326.9</v>
      </c>
      <c r="N13" s="425">
        <f>+residencia!$D$6</f>
        <v>205.29</v>
      </c>
      <c r="O13" s="176">
        <f>+DESTINO!$D$20</f>
        <v>697.43</v>
      </c>
      <c r="P13" s="426">
        <f>F$170*E13</f>
        <v>1209.5</v>
      </c>
      <c r="Q13" s="335">
        <f>SUM(M13:P13)</f>
        <v>3439.12</v>
      </c>
      <c r="R13" s="336">
        <f>L13/12</f>
        <v>3893.4116666666669</v>
      </c>
      <c r="S13" s="38"/>
      <c r="U13" s="98"/>
      <c r="V13" s="38"/>
    </row>
    <row r="14" spans="1:22" ht="23.25" customHeight="1" thickBot="1" x14ac:dyDescent="0.25">
      <c r="A14" s="553"/>
      <c r="B14" s="193" t="s">
        <v>71</v>
      </c>
      <c r="C14" s="262"/>
      <c r="D14" s="262"/>
      <c r="E14" s="262"/>
      <c r="F14" s="263"/>
      <c r="G14" s="263"/>
      <c r="H14" s="263"/>
      <c r="I14" s="263"/>
      <c r="J14" s="263"/>
      <c r="K14" s="263"/>
      <c r="L14" s="264"/>
      <c r="M14" s="230"/>
      <c r="N14" s="230"/>
      <c r="O14" s="263"/>
      <c r="P14" s="427"/>
      <c r="Q14" s="428"/>
      <c r="R14" s="429"/>
      <c r="S14" s="38"/>
      <c r="U14" s="98"/>
      <c r="V14" s="38"/>
    </row>
    <row r="15" spans="1:22" ht="23.25" customHeight="1" thickBot="1" x14ac:dyDescent="0.25">
      <c r="A15" s="553"/>
      <c r="B15" s="271" t="s">
        <v>72</v>
      </c>
      <c r="C15" s="272" t="s">
        <v>64</v>
      </c>
      <c r="D15" s="243" t="s">
        <v>65</v>
      </c>
      <c r="E15" s="273" t="s">
        <v>66</v>
      </c>
      <c r="F15" s="188">
        <f>M15*12</f>
        <v>15922.800000000001</v>
      </c>
      <c r="G15" s="176">
        <f>N15*12</f>
        <v>2463.48</v>
      </c>
      <c r="H15" s="176">
        <f>O15*12</f>
        <v>8369.16</v>
      </c>
      <c r="I15" s="176">
        <f>P15*12</f>
        <v>14514</v>
      </c>
      <c r="J15" s="250">
        <f>T$8+O15+P15</f>
        <v>2725.75</v>
      </c>
      <c r="K15" s="251">
        <f>T$8+O15+P15</f>
        <v>2725.75</v>
      </c>
      <c r="L15" s="122">
        <f>SUM(F15:K15)</f>
        <v>46720.94</v>
      </c>
      <c r="M15" s="241">
        <f>+SUELDO!$C$8</f>
        <v>1326.9</v>
      </c>
      <c r="N15" s="425">
        <f>+residencia!$D$6</f>
        <v>205.29</v>
      </c>
      <c r="O15" s="176">
        <f>+DESTINO!$D$20</f>
        <v>697.43</v>
      </c>
      <c r="P15" s="426">
        <f>F$170*E15</f>
        <v>1209.5</v>
      </c>
      <c r="Q15" s="335">
        <f>SUM(M15:P15)</f>
        <v>3439.12</v>
      </c>
      <c r="R15" s="336">
        <f>L15/12</f>
        <v>3893.4116666666669</v>
      </c>
      <c r="S15" s="38"/>
      <c r="U15" s="98"/>
      <c r="V15" s="38"/>
    </row>
    <row r="16" spans="1:22" ht="27.75" customHeight="1" thickBot="1" x14ac:dyDescent="0.25">
      <c r="A16" s="553"/>
      <c r="B16" s="242" t="s">
        <v>73</v>
      </c>
      <c r="C16" s="226"/>
      <c r="D16" s="226"/>
      <c r="E16" s="226"/>
      <c r="F16" s="124"/>
      <c r="G16" s="124"/>
      <c r="H16" s="124"/>
      <c r="I16" s="124"/>
      <c r="J16" s="124"/>
      <c r="K16" s="124"/>
      <c r="L16" s="124"/>
      <c r="M16" s="133"/>
      <c r="N16" s="133"/>
      <c r="O16" s="123"/>
      <c r="P16" s="430"/>
      <c r="Q16" s="431"/>
      <c r="R16" s="432"/>
      <c r="S16" s="38"/>
      <c r="V16" s="38"/>
    </row>
    <row r="17" spans="1:22" ht="23.25" customHeight="1" thickBot="1" x14ac:dyDescent="0.25">
      <c r="A17" s="553"/>
      <c r="B17" s="197" t="s">
        <v>74</v>
      </c>
      <c r="C17" s="256"/>
      <c r="D17" s="256"/>
      <c r="E17" s="256"/>
      <c r="F17" s="253"/>
      <c r="G17" s="253"/>
      <c r="H17" s="253"/>
      <c r="I17" s="253"/>
      <c r="J17" s="253"/>
      <c r="K17" s="253"/>
      <c r="L17" s="254"/>
      <c r="M17" s="222"/>
      <c r="N17" s="222"/>
      <c r="O17" s="253"/>
      <c r="P17" s="433"/>
      <c r="Q17" s="434"/>
      <c r="R17" s="435"/>
      <c r="S17" s="38"/>
      <c r="V17" s="38"/>
    </row>
    <row r="18" spans="1:22" ht="23.25" customHeight="1" thickBot="1" x14ac:dyDescent="0.25">
      <c r="A18" s="553"/>
      <c r="B18" s="271" t="s">
        <v>75</v>
      </c>
      <c r="C18" s="272" t="s">
        <v>64</v>
      </c>
      <c r="D18" s="243" t="s">
        <v>65</v>
      </c>
      <c r="E18" s="273" t="s">
        <v>66</v>
      </c>
      <c r="F18" s="188">
        <f>M18*12</f>
        <v>15922.800000000001</v>
      </c>
      <c r="G18" s="176">
        <f>N18*12</f>
        <v>2463.48</v>
      </c>
      <c r="H18" s="176">
        <f>O18*12</f>
        <v>8369.16</v>
      </c>
      <c r="I18" s="176">
        <f>P18*12</f>
        <v>14514</v>
      </c>
      <c r="J18" s="250">
        <f>T$8+O18+P18</f>
        <v>2725.75</v>
      </c>
      <c r="K18" s="251">
        <f>T$8+O18+P18</f>
        <v>2725.75</v>
      </c>
      <c r="L18" s="122">
        <f>SUM(F18:K18)</f>
        <v>46720.94</v>
      </c>
      <c r="M18" s="241">
        <f>+SUELDO!$C$8</f>
        <v>1326.9</v>
      </c>
      <c r="N18" s="425">
        <f>+residencia!$D$6</f>
        <v>205.29</v>
      </c>
      <c r="O18" s="176">
        <f>+DESTINO!$D$20</f>
        <v>697.43</v>
      </c>
      <c r="P18" s="426">
        <f>F$170*E18</f>
        <v>1209.5</v>
      </c>
      <c r="Q18" s="335">
        <f>SUM(M18:P18)</f>
        <v>3439.12</v>
      </c>
      <c r="R18" s="336">
        <f>L18/12</f>
        <v>3893.4116666666669</v>
      </c>
      <c r="S18" s="38"/>
      <c r="V18" s="38"/>
    </row>
    <row r="19" spans="1:22" ht="23.25" customHeight="1" thickBot="1" x14ac:dyDescent="0.25">
      <c r="A19" s="553"/>
      <c r="B19" s="193" t="s">
        <v>76</v>
      </c>
      <c r="C19" s="262"/>
      <c r="D19" s="262"/>
      <c r="E19" s="262"/>
      <c r="F19" s="263"/>
      <c r="G19" s="263"/>
      <c r="H19" s="263"/>
      <c r="I19" s="263"/>
      <c r="J19" s="263"/>
      <c r="K19" s="263"/>
      <c r="L19" s="264"/>
      <c r="M19" s="230"/>
      <c r="N19" s="230"/>
      <c r="O19" s="263"/>
      <c r="P19" s="427"/>
      <c r="Q19" s="428"/>
      <c r="R19" s="429"/>
      <c r="S19" s="38"/>
      <c r="V19" s="38"/>
    </row>
    <row r="20" spans="1:22" ht="23.25" customHeight="1" thickBot="1" x14ac:dyDescent="0.25">
      <c r="A20" s="553"/>
      <c r="B20" s="271" t="s">
        <v>77</v>
      </c>
      <c r="C20" s="272" t="s">
        <v>64</v>
      </c>
      <c r="D20" s="243" t="s">
        <v>65</v>
      </c>
      <c r="E20" s="273" t="s">
        <v>66</v>
      </c>
      <c r="F20" s="188">
        <f>M20*12</f>
        <v>15922.800000000001</v>
      </c>
      <c r="G20" s="176">
        <f>N20*12</f>
        <v>2463.48</v>
      </c>
      <c r="H20" s="176">
        <f>O20*12</f>
        <v>8369.16</v>
      </c>
      <c r="I20" s="176">
        <f>P20*12</f>
        <v>14514</v>
      </c>
      <c r="J20" s="250">
        <f>T$8+O20+P20</f>
        <v>2725.75</v>
      </c>
      <c r="K20" s="251">
        <f>T$8+O20+P20</f>
        <v>2725.75</v>
      </c>
      <c r="L20" s="122">
        <f>SUM(F20:K20)</f>
        <v>46720.94</v>
      </c>
      <c r="M20" s="241">
        <f>+SUELDO!$C$8</f>
        <v>1326.9</v>
      </c>
      <c r="N20" s="425">
        <f>+residencia!$D$6</f>
        <v>205.29</v>
      </c>
      <c r="O20" s="176">
        <f>+DESTINO!$D$20</f>
        <v>697.43</v>
      </c>
      <c r="P20" s="426">
        <f>F$170*E20</f>
        <v>1209.5</v>
      </c>
      <c r="Q20" s="335">
        <f>SUM(M20:P20)</f>
        <v>3439.12</v>
      </c>
      <c r="R20" s="336">
        <f>L20/12</f>
        <v>3893.4116666666669</v>
      </c>
      <c r="S20" s="38"/>
      <c r="V20" s="38"/>
    </row>
    <row r="21" spans="1:22" ht="23.25" customHeight="1" thickBot="1" x14ac:dyDescent="0.25">
      <c r="A21" s="553"/>
      <c r="B21" s="193" t="s">
        <v>78</v>
      </c>
      <c r="C21" s="262"/>
      <c r="D21" s="262"/>
      <c r="E21" s="262"/>
      <c r="F21" s="263"/>
      <c r="G21" s="263"/>
      <c r="H21" s="263"/>
      <c r="I21" s="263"/>
      <c r="J21" s="263"/>
      <c r="K21" s="263"/>
      <c r="L21" s="264"/>
      <c r="M21" s="230"/>
      <c r="N21" s="230"/>
      <c r="O21" s="263"/>
      <c r="P21" s="427"/>
      <c r="Q21" s="428"/>
      <c r="R21" s="429"/>
      <c r="S21" s="38"/>
      <c r="V21" s="38"/>
    </row>
    <row r="22" spans="1:22" ht="23.25" customHeight="1" thickBot="1" x14ac:dyDescent="0.25">
      <c r="A22" s="553"/>
      <c r="B22" s="271" t="s">
        <v>79</v>
      </c>
      <c r="C22" s="272" t="s">
        <v>64</v>
      </c>
      <c r="D22" s="243" t="s">
        <v>65</v>
      </c>
      <c r="E22" s="273" t="s">
        <v>66</v>
      </c>
      <c r="F22" s="188">
        <f>M22*12</f>
        <v>15922.800000000001</v>
      </c>
      <c r="G22" s="176">
        <f>N22*12</f>
        <v>2463.48</v>
      </c>
      <c r="H22" s="176">
        <f>O22*12</f>
        <v>8369.16</v>
      </c>
      <c r="I22" s="176">
        <f>P22*12</f>
        <v>14514</v>
      </c>
      <c r="J22" s="250">
        <f>T$8+O22+P22</f>
        <v>2725.75</v>
      </c>
      <c r="K22" s="251">
        <f>T$8+O22+P22</f>
        <v>2725.75</v>
      </c>
      <c r="L22" s="122">
        <f>SUM(F22:K22)</f>
        <v>46720.94</v>
      </c>
      <c r="M22" s="241">
        <f>+SUELDO!$C$8</f>
        <v>1326.9</v>
      </c>
      <c r="N22" s="425">
        <f>+residencia!$D$6</f>
        <v>205.29</v>
      </c>
      <c r="O22" s="176">
        <f>+DESTINO!$D$20</f>
        <v>697.43</v>
      </c>
      <c r="P22" s="426">
        <f>F$170*E22</f>
        <v>1209.5</v>
      </c>
      <c r="Q22" s="335">
        <f>SUM(M22:P22)</f>
        <v>3439.12</v>
      </c>
      <c r="R22" s="336">
        <f>L22/12</f>
        <v>3893.4116666666669</v>
      </c>
      <c r="S22" s="38"/>
      <c r="V22" s="38"/>
    </row>
    <row r="23" spans="1:22" ht="27.75" customHeight="1" thickBot="1" x14ac:dyDescent="0.25">
      <c r="A23" s="553"/>
      <c r="B23" s="199" t="s">
        <v>80</v>
      </c>
      <c r="C23" s="224"/>
      <c r="D23" s="224"/>
      <c r="E23" s="224"/>
      <c r="F23" s="125"/>
      <c r="G23" s="125"/>
      <c r="H23" s="125"/>
      <c r="I23" s="125"/>
      <c r="J23" s="125"/>
      <c r="K23" s="125"/>
      <c r="L23" s="126"/>
      <c r="M23" s="247"/>
      <c r="N23" s="247"/>
      <c r="O23" s="125"/>
      <c r="P23" s="436"/>
      <c r="Q23" s="437"/>
      <c r="R23" s="438"/>
      <c r="S23" s="38"/>
      <c r="V23" s="38"/>
    </row>
    <row r="24" spans="1:22" ht="23.25" customHeight="1" thickBot="1" x14ac:dyDescent="0.25">
      <c r="A24" s="553"/>
      <c r="B24" s="193" t="s">
        <v>81</v>
      </c>
      <c r="C24" s="262"/>
      <c r="D24" s="262"/>
      <c r="E24" s="262"/>
      <c r="F24" s="263"/>
      <c r="G24" s="263"/>
      <c r="H24" s="263"/>
      <c r="I24" s="263"/>
      <c r="J24" s="263"/>
      <c r="K24" s="263"/>
      <c r="L24" s="264"/>
      <c r="M24" s="230"/>
      <c r="N24" s="230"/>
      <c r="O24" s="263"/>
      <c r="P24" s="427"/>
      <c r="Q24" s="428"/>
      <c r="R24" s="429"/>
      <c r="S24" s="38"/>
      <c r="V24" s="38"/>
    </row>
    <row r="25" spans="1:22" ht="23.25" customHeight="1" thickBot="1" x14ac:dyDescent="0.25">
      <c r="A25" s="553"/>
      <c r="B25" s="271" t="s">
        <v>5</v>
      </c>
      <c r="C25" s="272" t="s">
        <v>64</v>
      </c>
      <c r="D25" s="243" t="s">
        <v>65</v>
      </c>
      <c r="E25" s="273" t="s">
        <v>66</v>
      </c>
      <c r="F25" s="188">
        <f>M25*12</f>
        <v>15922.800000000001</v>
      </c>
      <c r="G25" s="176">
        <f>N25*12</f>
        <v>2463.48</v>
      </c>
      <c r="H25" s="176">
        <f>O25*12</f>
        <v>8369.16</v>
      </c>
      <c r="I25" s="176">
        <f>P25*12</f>
        <v>14514</v>
      </c>
      <c r="J25" s="250">
        <f>T$8+O25+P25</f>
        <v>2725.75</v>
      </c>
      <c r="K25" s="251">
        <f>T$8+O25+P25</f>
        <v>2725.75</v>
      </c>
      <c r="L25" s="122">
        <f>SUM(F25:K25)</f>
        <v>46720.94</v>
      </c>
      <c r="M25" s="241">
        <f>+SUELDO!$C$8</f>
        <v>1326.9</v>
      </c>
      <c r="N25" s="425">
        <f>+residencia!$D$6</f>
        <v>205.29</v>
      </c>
      <c r="O25" s="176">
        <f>+DESTINO!$D$20</f>
        <v>697.43</v>
      </c>
      <c r="P25" s="426">
        <f>F$170*E25</f>
        <v>1209.5</v>
      </c>
      <c r="Q25" s="335">
        <f>SUM(M25:P25)</f>
        <v>3439.12</v>
      </c>
      <c r="R25" s="336">
        <f>L25/12</f>
        <v>3893.4116666666669</v>
      </c>
      <c r="S25" s="38"/>
      <c r="V25" s="38"/>
    </row>
    <row r="26" spans="1:22" ht="27.75" customHeight="1" thickBot="1" x14ac:dyDescent="0.25">
      <c r="A26" s="553"/>
      <c r="B26" s="199" t="s">
        <v>82</v>
      </c>
      <c r="C26" s="224"/>
      <c r="D26" s="224"/>
      <c r="E26" s="224"/>
      <c r="F26" s="125"/>
      <c r="G26" s="125"/>
      <c r="H26" s="125"/>
      <c r="I26" s="125"/>
      <c r="J26" s="125"/>
      <c r="K26" s="125"/>
      <c r="L26" s="126"/>
      <c r="M26" s="247"/>
      <c r="N26" s="247"/>
      <c r="O26" s="125"/>
      <c r="P26" s="436"/>
      <c r="Q26" s="437"/>
      <c r="R26" s="438"/>
      <c r="S26" s="38"/>
      <c r="V26" s="38"/>
    </row>
    <row r="27" spans="1:22" ht="23.25" customHeight="1" thickBot="1" x14ac:dyDescent="0.25">
      <c r="A27" s="553"/>
      <c r="B27" s="193" t="s">
        <v>6</v>
      </c>
      <c r="C27" s="262"/>
      <c r="D27" s="262"/>
      <c r="E27" s="262"/>
      <c r="F27" s="263"/>
      <c r="G27" s="263"/>
      <c r="H27" s="263"/>
      <c r="I27" s="263"/>
      <c r="J27" s="263"/>
      <c r="K27" s="263"/>
      <c r="L27" s="264"/>
      <c r="M27" s="230"/>
      <c r="N27" s="230"/>
      <c r="O27" s="263"/>
      <c r="P27" s="427"/>
      <c r="Q27" s="428"/>
      <c r="R27" s="429"/>
      <c r="S27" s="38"/>
      <c r="V27" s="38"/>
    </row>
    <row r="28" spans="1:22" ht="23.25" customHeight="1" thickBot="1" x14ac:dyDescent="0.25">
      <c r="A28" s="554"/>
      <c r="B28" s="271" t="s">
        <v>7</v>
      </c>
      <c r="C28" s="272" t="s">
        <v>64</v>
      </c>
      <c r="D28" s="243" t="s">
        <v>65</v>
      </c>
      <c r="E28" s="273" t="s">
        <v>66</v>
      </c>
      <c r="F28" s="188">
        <f>M28*12</f>
        <v>15922.800000000001</v>
      </c>
      <c r="G28" s="176">
        <f>N28*12</f>
        <v>2463.48</v>
      </c>
      <c r="H28" s="176">
        <f>O28*12</f>
        <v>8369.16</v>
      </c>
      <c r="I28" s="176">
        <f>P28*12</f>
        <v>14514</v>
      </c>
      <c r="J28" s="250">
        <f>T$8+O28+P28</f>
        <v>2725.75</v>
      </c>
      <c r="K28" s="251">
        <f>T$8+O28+P28</f>
        <v>2725.75</v>
      </c>
      <c r="L28" s="122">
        <f>SUM(F28:K28)</f>
        <v>46720.94</v>
      </c>
      <c r="M28" s="241">
        <f>+SUELDO!$C$8</f>
        <v>1326.9</v>
      </c>
      <c r="N28" s="425">
        <f>+residencia!$D$6</f>
        <v>205.29</v>
      </c>
      <c r="O28" s="176">
        <f>+DESTINO!$D$20</f>
        <v>697.43</v>
      </c>
      <c r="P28" s="426">
        <f>F$170*E28</f>
        <v>1209.5</v>
      </c>
      <c r="Q28" s="335">
        <f>SUM(M28:P28)</f>
        <v>3439.12</v>
      </c>
      <c r="R28" s="336">
        <f>L28/12</f>
        <v>3893.4116666666669</v>
      </c>
      <c r="S28" s="38"/>
      <c r="V28" s="38"/>
    </row>
    <row r="29" spans="1:22" x14ac:dyDescent="0.2">
      <c r="A29" s="280"/>
      <c r="R29" s="104"/>
      <c r="S29" s="38"/>
      <c r="V29" s="38"/>
    </row>
    <row r="30" spans="1:22" x14ac:dyDescent="0.2">
      <c r="A30" s="280"/>
      <c r="R30" s="104"/>
      <c r="S30" s="38"/>
      <c r="V30" s="38"/>
    </row>
    <row r="31" spans="1:22" ht="13.5" thickBot="1" x14ac:dyDescent="0.25">
      <c r="A31" s="280"/>
      <c r="R31" s="104"/>
      <c r="S31" s="38"/>
      <c r="V31" s="38"/>
    </row>
    <row r="32" spans="1:22" ht="44.25" customHeight="1" thickBot="1" x14ac:dyDescent="0.25">
      <c r="A32" s="421"/>
      <c r="B32" s="422"/>
      <c r="C32" s="419"/>
      <c r="D32" s="419"/>
      <c r="E32" s="420"/>
      <c r="F32" s="557" t="str">
        <f>F5</f>
        <v>EUROS AÑO 2024</v>
      </c>
      <c r="G32" s="558"/>
      <c r="H32" s="558"/>
      <c r="I32" s="558"/>
      <c r="J32" s="558"/>
      <c r="K32" s="558"/>
      <c r="L32" s="559"/>
      <c r="M32" s="555" t="str">
        <f>M5</f>
        <v>EUROS MENSUAL 2024</v>
      </c>
      <c r="N32" s="555"/>
      <c r="O32" s="555"/>
      <c r="P32" s="555"/>
      <c r="Q32" s="555"/>
      <c r="R32" s="556"/>
      <c r="S32" s="38"/>
      <c r="V32" s="38"/>
    </row>
    <row r="33" spans="1:22" ht="81" customHeight="1" thickBot="1" x14ac:dyDescent="0.25">
      <c r="A33" s="43" t="s">
        <v>57</v>
      </c>
      <c r="B33" s="105" t="s">
        <v>58</v>
      </c>
      <c r="C33" s="107" t="s">
        <v>59</v>
      </c>
      <c r="D33" s="107" t="s">
        <v>0</v>
      </c>
      <c r="E33" s="105" t="s">
        <v>1</v>
      </c>
      <c r="F33" s="344" t="s">
        <v>2</v>
      </c>
      <c r="G33" s="345" t="s">
        <v>3</v>
      </c>
      <c r="H33" s="345" t="s">
        <v>4</v>
      </c>
      <c r="I33" s="346" t="s">
        <v>332</v>
      </c>
      <c r="J33" s="345" t="s">
        <v>379</v>
      </c>
      <c r="K33" s="415" t="s">
        <v>326</v>
      </c>
      <c r="L33" s="370" t="str">
        <f>L6</f>
        <v>Total 2023 Sin
Prod. Var.</v>
      </c>
      <c r="M33" s="348" t="s">
        <v>2</v>
      </c>
      <c r="N33" s="346" t="s">
        <v>3</v>
      </c>
      <c r="O33" s="345" t="s">
        <v>4</v>
      </c>
      <c r="P33" s="42" t="str">
        <f>P6</f>
        <v xml:space="preserve">Compl.
Específico </v>
      </c>
      <c r="Q33" s="352" t="s">
        <v>330</v>
      </c>
      <c r="R33" s="347" t="s">
        <v>331</v>
      </c>
      <c r="S33" s="38"/>
      <c r="T33" s="326" t="s">
        <v>341</v>
      </c>
      <c r="V33" s="38"/>
    </row>
    <row r="34" spans="1:22" ht="27.75" customHeight="1" thickBot="1" x14ac:dyDescent="0.25">
      <c r="A34" s="549" t="s">
        <v>83</v>
      </c>
      <c r="B34" s="45" t="s">
        <v>84</v>
      </c>
      <c r="C34" s="46"/>
      <c r="D34" s="46"/>
      <c r="E34" s="46"/>
      <c r="F34" s="126"/>
      <c r="G34" s="126"/>
      <c r="H34" s="126"/>
      <c r="I34" s="126"/>
      <c r="J34" s="126"/>
      <c r="K34" s="126"/>
      <c r="L34" s="118"/>
      <c r="M34" s="416"/>
      <c r="N34" s="416"/>
      <c r="O34" s="125"/>
      <c r="P34" s="349"/>
      <c r="Q34" s="350"/>
      <c r="R34" s="417"/>
      <c r="S34" s="38"/>
      <c r="T34" s="152" t="s">
        <v>335</v>
      </c>
      <c r="V34" s="38"/>
    </row>
    <row r="35" spans="1:22" ht="23.25" customHeight="1" thickBot="1" x14ac:dyDescent="0.25">
      <c r="A35" s="550"/>
      <c r="B35" s="197" t="s">
        <v>85</v>
      </c>
      <c r="C35" s="256"/>
      <c r="D35" s="256"/>
      <c r="E35" s="256"/>
      <c r="F35" s="253"/>
      <c r="G35" s="253"/>
      <c r="H35" s="253"/>
      <c r="I35" s="253"/>
      <c r="J35" s="253"/>
      <c r="K35" s="253"/>
      <c r="L35" s="254"/>
      <c r="M35" s="222"/>
      <c r="N35" s="222"/>
      <c r="O35" s="253"/>
      <c r="P35" s="256"/>
      <c r="Q35" s="275"/>
      <c r="R35" s="276"/>
      <c r="S35" s="38"/>
      <c r="T35" s="152">
        <f>+SUELDO!C22</f>
        <v>836.78</v>
      </c>
      <c r="V35" s="38"/>
    </row>
    <row r="36" spans="1:22" ht="23.25" customHeight="1" thickBot="1" x14ac:dyDescent="0.25">
      <c r="A36" s="550"/>
      <c r="B36" s="271" t="s">
        <v>86</v>
      </c>
      <c r="C36" s="272" t="s">
        <v>87</v>
      </c>
      <c r="D36" s="243" t="s">
        <v>65</v>
      </c>
      <c r="E36" s="273">
        <v>46</v>
      </c>
      <c r="F36" s="188">
        <f>M36*12</f>
        <v>13768.199999999999</v>
      </c>
      <c r="G36" s="176">
        <f>N36*12</f>
        <v>2013.2400000000002</v>
      </c>
      <c r="H36" s="176">
        <f>O36*12</f>
        <v>8369.16</v>
      </c>
      <c r="I36" s="176">
        <f>P36*12</f>
        <v>13352.880000000001</v>
      </c>
      <c r="J36" s="176">
        <f>T$35+O36+P36</f>
        <v>2646.95</v>
      </c>
      <c r="K36" s="246">
        <f>T$35+O36+P36</f>
        <v>2646.95</v>
      </c>
      <c r="L36" s="129">
        <f>SUM(F36:K36)</f>
        <v>42797.37999999999</v>
      </c>
      <c r="M36" s="241">
        <f>+SUELDO!$C$9</f>
        <v>1147.3499999999999</v>
      </c>
      <c r="N36" s="239">
        <f>+residencia!$D$8</f>
        <v>167.77</v>
      </c>
      <c r="O36" s="176">
        <f>+DESTINO!$D$20</f>
        <v>697.43</v>
      </c>
      <c r="P36" s="240">
        <f>F$170*E36</f>
        <v>1112.74</v>
      </c>
      <c r="Q36" s="335">
        <f>SUM(M36:P36)</f>
        <v>3125.29</v>
      </c>
      <c r="R36" s="336">
        <f>L36/12</f>
        <v>3566.4483333333324</v>
      </c>
      <c r="S36" s="38"/>
      <c r="V36" s="38"/>
    </row>
    <row r="37" spans="1:22" ht="23.25" customHeight="1" thickBot="1" x14ac:dyDescent="0.25">
      <c r="A37" s="550"/>
      <c r="B37" s="193" t="s">
        <v>89</v>
      </c>
      <c r="C37" s="262"/>
      <c r="D37" s="262"/>
      <c r="E37" s="262"/>
      <c r="F37" s="263"/>
      <c r="G37" s="263"/>
      <c r="H37" s="263"/>
      <c r="I37" s="263"/>
      <c r="J37" s="263"/>
      <c r="K37" s="263"/>
      <c r="L37" s="264"/>
      <c r="M37" s="230"/>
      <c r="N37" s="230"/>
      <c r="O37" s="263"/>
      <c r="P37" s="230"/>
      <c r="Q37" s="230"/>
      <c r="R37" s="439"/>
      <c r="S37" s="38"/>
      <c r="V37" s="38"/>
    </row>
    <row r="38" spans="1:22" ht="23.25" customHeight="1" thickBot="1" x14ac:dyDescent="0.25">
      <c r="A38" s="550"/>
      <c r="B38" s="271" t="s">
        <v>90</v>
      </c>
      <c r="C38" s="272" t="s">
        <v>87</v>
      </c>
      <c r="D38" s="243" t="s">
        <v>65</v>
      </c>
      <c r="E38" s="273" t="s">
        <v>88</v>
      </c>
      <c r="F38" s="188">
        <f>M38*12</f>
        <v>13768.199999999999</v>
      </c>
      <c r="G38" s="176">
        <f>N38*12</f>
        <v>2013.2400000000002</v>
      </c>
      <c r="H38" s="176">
        <f>O38*12</f>
        <v>8369.16</v>
      </c>
      <c r="I38" s="176">
        <f>P38*12</f>
        <v>13352.880000000001</v>
      </c>
      <c r="J38" s="176">
        <f>T$35+O38+P38</f>
        <v>2646.95</v>
      </c>
      <c r="K38" s="246">
        <f>T$35+O38+P38</f>
        <v>2646.95</v>
      </c>
      <c r="L38" s="129">
        <f>SUM(F38:K38)</f>
        <v>42797.37999999999</v>
      </c>
      <c r="M38" s="241">
        <f>+SUELDO!$C$9</f>
        <v>1147.3499999999999</v>
      </c>
      <c r="N38" s="239">
        <f>+residencia!$D$8</f>
        <v>167.77</v>
      </c>
      <c r="O38" s="176">
        <f>+DESTINO!$D$20</f>
        <v>697.43</v>
      </c>
      <c r="P38" s="240">
        <f>F$170*E38</f>
        <v>1112.74</v>
      </c>
      <c r="Q38" s="335">
        <f>SUM(M38:P38)</f>
        <v>3125.29</v>
      </c>
      <c r="R38" s="336">
        <f>L38/12</f>
        <v>3566.4483333333324</v>
      </c>
      <c r="S38" s="38"/>
      <c r="V38" s="38"/>
    </row>
    <row r="39" spans="1:22" ht="27.75" customHeight="1" thickBot="1" x14ac:dyDescent="0.25">
      <c r="A39" s="550"/>
      <c r="B39" s="242" t="s">
        <v>91</v>
      </c>
      <c r="C39" s="226"/>
      <c r="D39" s="226"/>
      <c r="E39" s="226"/>
      <c r="F39" s="123"/>
      <c r="G39" s="123"/>
      <c r="H39" s="123"/>
      <c r="I39" s="123"/>
      <c r="J39" s="123"/>
      <c r="K39" s="123"/>
      <c r="L39" s="124"/>
      <c r="M39" s="133"/>
      <c r="N39" s="133"/>
      <c r="O39" s="123"/>
      <c r="P39" s="133"/>
      <c r="Q39" s="133"/>
      <c r="R39" s="440"/>
      <c r="S39" s="38"/>
      <c r="V39" s="38"/>
    </row>
    <row r="40" spans="1:22" ht="23.25" customHeight="1" thickBot="1" x14ac:dyDescent="0.25">
      <c r="A40" s="550"/>
      <c r="B40" s="197" t="s">
        <v>92</v>
      </c>
      <c r="C40" s="256"/>
      <c r="D40" s="256"/>
      <c r="E40" s="256"/>
      <c r="F40" s="253"/>
      <c r="G40" s="253"/>
      <c r="H40" s="253"/>
      <c r="I40" s="253"/>
      <c r="J40" s="253"/>
      <c r="K40" s="253"/>
      <c r="L40" s="254"/>
      <c r="M40" s="222"/>
      <c r="N40" s="222"/>
      <c r="O40" s="253"/>
      <c r="P40" s="222"/>
      <c r="Q40" s="222"/>
      <c r="R40" s="441"/>
      <c r="S40" s="38"/>
      <c r="V40" s="38"/>
    </row>
    <row r="41" spans="1:22" ht="23.25" customHeight="1" thickBot="1" x14ac:dyDescent="0.25">
      <c r="A41" s="550"/>
      <c r="B41" s="271" t="s">
        <v>93</v>
      </c>
      <c r="C41" s="272" t="s">
        <v>87</v>
      </c>
      <c r="D41" s="243" t="s">
        <v>65</v>
      </c>
      <c r="E41" s="273" t="s">
        <v>88</v>
      </c>
      <c r="F41" s="188">
        <f>M41*12</f>
        <v>13768.199999999999</v>
      </c>
      <c r="G41" s="176">
        <f>N41*12</f>
        <v>2013.2400000000002</v>
      </c>
      <c r="H41" s="176">
        <f>O41*12</f>
        <v>8369.16</v>
      </c>
      <c r="I41" s="176">
        <f>P41*12</f>
        <v>13352.880000000001</v>
      </c>
      <c r="J41" s="176">
        <f>T$35+O41+P41</f>
        <v>2646.95</v>
      </c>
      <c r="K41" s="246">
        <f>T$35+O41+P41</f>
        <v>2646.95</v>
      </c>
      <c r="L41" s="129">
        <f>SUM(F41:K41)</f>
        <v>42797.37999999999</v>
      </c>
      <c r="M41" s="241">
        <f>+SUELDO!$C$9</f>
        <v>1147.3499999999999</v>
      </c>
      <c r="N41" s="239">
        <f>+residencia!$D$8</f>
        <v>167.77</v>
      </c>
      <c r="O41" s="176">
        <f>+DESTINO!$D$20</f>
        <v>697.43</v>
      </c>
      <c r="P41" s="240">
        <f>F$170*E41</f>
        <v>1112.74</v>
      </c>
      <c r="Q41" s="335">
        <f>SUM(M41:P41)</f>
        <v>3125.29</v>
      </c>
      <c r="R41" s="336">
        <f>L41/12</f>
        <v>3566.4483333333324</v>
      </c>
      <c r="S41" s="38"/>
      <c r="V41" s="38"/>
    </row>
    <row r="42" spans="1:22" ht="27.75" customHeight="1" thickBot="1" x14ac:dyDescent="0.25">
      <c r="A42" s="550"/>
      <c r="B42" s="242" t="s">
        <v>94</v>
      </c>
      <c r="C42" s="226"/>
      <c r="D42" s="226"/>
      <c r="E42" s="226"/>
      <c r="F42" s="123"/>
      <c r="G42" s="123"/>
      <c r="H42" s="123"/>
      <c r="I42" s="123"/>
      <c r="J42" s="123"/>
      <c r="K42" s="123"/>
      <c r="L42" s="124"/>
      <c r="M42" s="133"/>
      <c r="N42" s="133"/>
      <c r="O42" s="123"/>
      <c r="P42" s="133"/>
      <c r="Q42" s="133"/>
      <c r="R42" s="440"/>
      <c r="S42" s="38"/>
      <c r="V42" s="38"/>
    </row>
    <row r="43" spans="1:22" ht="23.25" customHeight="1" thickBot="1" x14ac:dyDescent="0.25">
      <c r="A43" s="550"/>
      <c r="B43" s="197" t="s">
        <v>95</v>
      </c>
      <c r="C43" s="256"/>
      <c r="D43" s="256"/>
      <c r="E43" s="256"/>
      <c r="F43" s="253"/>
      <c r="G43" s="253"/>
      <c r="H43" s="253"/>
      <c r="I43" s="253"/>
      <c r="J43" s="253"/>
      <c r="K43" s="253"/>
      <c r="L43" s="254"/>
      <c r="M43" s="222"/>
      <c r="N43" s="222"/>
      <c r="O43" s="253"/>
      <c r="P43" s="222"/>
      <c r="Q43" s="222"/>
      <c r="R43" s="441"/>
      <c r="S43" s="38"/>
      <c r="V43" s="38"/>
    </row>
    <row r="44" spans="1:22" ht="23.25" customHeight="1" thickBot="1" x14ac:dyDescent="0.25">
      <c r="A44" s="550"/>
      <c r="B44" s="271" t="s">
        <v>96</v>
      </c>
      <c r="C44" s="272" t="s">
        <v>87</v>
      </c>
      <c r="D44" s="243" t="s">
        <v>65</v>
      </c>
      <c r="E44" s="273" t="s">
        <v>88</v>
      </c>
      <c r="F44" s="188">
        <f>M44*12</f>
        <v>13768.199999999999</v>
      </c>
      <c r="G44" s="176">
        <f>N44*12</f>
        <v>2013.2400000000002</v>
      </c>
      <c r="H44" s="176">
        <f>O44*12</f>
        <v>8369.16</v>
      </c>
      <c r="I44" s="176">
        <f>P44*12</f>
        <v>13352.880000000001</v>
      </c>
      <c r="J44" s="176">
        <f>T$35+O44+P44</f>
        <v>2646.95</v>
      </c>
      <c r="K44" s="246">
        <f>T$35+O44+P44</f>
        <v>2646.95</v>
      </c>
      <c r="L44" s="129">
        <f>SUM(F44:K44)</f>
        <v>42797.37999999999</v>
      </c>
      <c r="M44" s="241">
        <f>+SUELDO!$C$9</f>
        <v>1147.3499999999999</v>
      </c>
      <c r="N44" s="239">
        <f>+residencia!$D$8</f>
        <v>167.77</v>
      </c>
      <c r="O44" s="176">
        <f>+DESTINO!$D$20</f>
        <v>697.43</v>
      </c>
      <c r="P44" s="240">
        <f>F$170*E44</f>
        <v>1112.74</v>
      </c>
      <c r="Q44" s="335">
        <f>SUM(M44:P44)</f>
        <v>3125.29</v>
      </c>
      <c r="R44" s="336">
        <f>L44/12</f>
        <v>3566.4483333333324</v>
      </c>
      <c r="S44" s="38"/>
      <c r="V44" s="38"/>
    </row>
    <row r="45" spans="1:22" ht="27.75" customHeight="1" thickBot="1" x14ac:dyDescent="0.25">
      <c r="A45" s="550"/>
      <c r="B45" s="242" t="s">
        <v>97</v>
      </c>
      <c r="C45" s="226"/>
      <c r="D45" s="226"/>
      <c r="E45" s="226"/>
      <c r="F45" s="123"/>
      <c r="G45" s="123"/>
      <c r="H45" s="123"/>
      <c r="I45" s="123"/>
      <c r="J45" s="123"/>
      <c r="K45" s="123"/>
      <c r="L45" s="124"/>
      <c r="M45" s="133"/>
      <c r="N45" s="133"/>
      <c r="O45" s="123"/>
      <c r="P45" s="133"/>
      <c r="Q45" s="133"/>
      <c r="R45" s="440"/>
      <c r="S45" s="38"/>
      <c r="V45" s="38"/>
    </row>
    <row r="46" spans="1:22" ht="23.25" customHeight="1" thickBot="1" x14ac:dyDescent="0.25">
      <c r="A46" s="550"/>
      <c r="B46" s="197" t="s">
        <v>98</v>
      </c>
      <c r="C46" s="256"/>
      <c r="D46" s="256"/>
      <c r="E46" s="256"/>
      <c r="F46" s="253"/>
      <c r="G46" s="253"/>
      <c r="H46" s="253"/>
      <c r="I46" s="253"/>
      <c r="J46" s="253"/>
      <c r="K46" s="253"/>
      <c r="L46" s="254"/>
      <c r="M46" s="222"/>
      <c r="N46" s="222"/>
      <c r="O46" s="253"/>
      <c r="P46" s="222"/>
      <c r="Q46" s="222"/>
      <c r="R46" s="441"/>
      <c r="S46" s="38"/>
      <c r="V46" s="38"/>
    </row>
    <row r="47" spans="1:22" ht="23.25" customHeight="1" thickBot="1" x14ac:dyDescent="0.25">
      <c r="A47" s="550"/>
      <c r="B47" s="271" t="s">
        <v>99</v>
      </c>
      <c r="C47" s="272" t="s">
        <v>87</v>
      </c>
      <c r="D47" s="243" t="s">
        <v>65</v>
      </c>
      <c r="E47" s="273" t="s">
        <v>88</v>
      </c>
      <c r="F47" s="188">
        <f>M47*12</f>
        <v>13768.199999999999</v>
      </c>
      <c r="G47" s="176">
        <f>N47*12</f>
        <v>2013.2400000000002</v>
      </c>
      <c r="H47" s="176">
        <f>O47*12</f>
        <v>8369.16</v>
      </c>
      <c r="I47" s="176">
        <f>P47*12</f>
        <v>13352.880000000001</v>
      </c>
      <c r="J47" s="176">
        <f>T$35+O47+P47</f>
        <v>2646.95</v>
      </c>
      <c r="K47" s="246">
        <f>T$35+O47+P47</f>
        <v>2646.95</v>
      </c>
      <c r="L47" s="129">
        <f>SUM(F47:K47)</f>
        <v>42797.37999999999</v>
      </c>
      <c r="M47" s="241">
        <f>+SUELDO!$C$9</f>
        <v>1147.3499999999999</v>
      </c>
      <c r="N47" s="239">
        <f>+residencia!$D$8</f>
        <v>167.77</v>
      </c>
      <c r="O47" s="176">
        <f>+DESTINO!$D$20</f>
        <v>697.43</v>
      </c>
      <c r="P47" s="240">
        <f>F$170*E47</f>
        <v>1112.74</v>
      </c>
      <c r="Q47" s="335">
        <f>SUM(M47:P47)</f>
        <v>3125.29</v>
      </c>
      <c r="R47" s="336">
        <f>L47/12</f>
        <v>3566.4483333333324</v>
      </c>
      <c r="S47" s="38"/>
      <c r="V47" s="38"/>
    </row>
    <row r="48" spans="1:22" ht="23.25" customHeight="1" thickBot="1" x14ac:dyDescent="0.25">
      <c r="A48" s="550"/>
      <c r="B48" s="193" t="s">
        <v>100</v>
      </c>
      <c r="C48" s="262"/>
      <c r="D48" s="262"/>
      <c r="E48" s="262"/>
      <c r="F48" s="263"/>
      <c r="G48" s="263"/>
      <c r="H48" s="263"/>
      <c r="I48" s="263"/>
      <c r="J48" s="263"/>
      <c r="K48" s="263"/>
      <c r="L48" s="264"/>
      <c r="M48" s="230"/>
      <c r="N48" s="230"/>
      <c r="O48" s="263"/>
      <c r="P48" s="230"/>
      <c r="Q48" s="230"/>
      <c r="R48" s="439"/>
      <c r="S48" s="38"/>
      <c r="V48" s="38"/>
    </row>
    <row r="49" spans="1:22" ht="23.25" customHeight="1" thickBot="1" x14ac:dyDescent="0.25">
      <c r="A49" s="550"/>
      <c r="B49" s="271" t="s">
        <v>101</v>
      </c>
      <c r="C49" s="272" t="s">
        <v>87</v>
      </c>
      <c r="D49" s="243" t="s">
        <v>65</v>
      </c>
      <c r="E49" s="273" t="s">
        <v>88</v>
      </c>
      <c r="F49" s="188">
        <f>M49*12</f>
        <v>13768.199999999999</v>
      </c>
      <c r="G49" s="176">
        <f>N49*12</f>
        <v>2013.2400000000002</v>
      </c>
      <c r="H49" s="176">
        <f>O49*12</f>
        <v>8369.16</v>
      </c>
      <c r="I49" s="176">
        <f>P49*12</f>
        <v>13352.880000000001</v>
      </c>
      <c r="J49" s="176">
        <f>T$35+O49+P49</f>
        <v>2646.95</v>
      </c>
      <c r="K49" s="246">
        <f>T$35+O49+P49</f>
        <v>2646.95</v>
      </c>
      <c r="L49" s="129">
        <f>SUM(F49:K49)</f>
        <v>42797.37999999999</v>
      </c>
      <c r="M49" s="241">
        <f>+SUELDO!$C$9</f>
        <v>1147.3499999999999</v>
      </c>
      <c r="N49" s="239">
        <f>+residencia!$D$8</f>
        <v>167.77</v>
      </c>
      <c r="O49" s="176">
        <f>+DESTINO!$D$20</f>
        <v>697.43</v>
      </c>
      <c r="P49" s="240">
        <f>F$170*E49</f>
        <v>1112.74</v>
      </c>
      <c r="Q49" s="335">
        <f>SUM(M49:P49)</f>
        <v>3125.29</v>
      </c>
      <c r="R49" s="336">
        <f>L49/12</f>
        <v>3566.4483333333324</v>
      </c>
      <c r="S49" s="38"/>
      <c r="V49" s="38"/>
    </row>
    <row r="50" spans="1:22" ht="27.75" customHeight="1" thickBot="1" x14ac:dyDescent="0.25">
      <c r="A50" s="550"/>
      <c r="B50" s="242" t="s">
        <v>102</v>
      </c>
      <c r="C50" s="226"/>
      <c r="D50" s="226"/>
      <c r="E50" s="226"/>
      <c r="F50" s="123"/>
      <c r="G50" s="123"/>
      <c r="H50" s="123"/>
      <c r="I50" s="123"/>
      <c r="J50" s="123"/>
      <c r="K50" s="123"/>
      <c r="L50" s="124"/>
      <c r="M50" s="133"/>
      <c r="N50" s="133"/>
      <c r="O50" s="123"/>
      <c r="P50" s="133"/>
      <c r="Q50" s="133"/>
      <c r="R50" s="440"/>
      <c r="S50" s="38"/>
      <c r="V50" s="38"/>
    </row>
    <row r="51" spans="1:22" ht="23.25" customHeight="1" thickBot="1" x14ac:dyDescent="0.25">
      <c r="A51" s="550"/>
      <c r="B51" s="197" t="s">
        <v>8</v>
      </c>
      <c r="C51" s="256"/>
      <c r="D51" s="256"/>
      <c r="E51" s="256"/>
      <c r="F51" s="253"/>
      <c r="G51" s="253"/>
      <c r="H51" s="253"/>
      <c r="I51" s="253"/>
      <c r="J51" s="253"/>
      <c r="K51" s="253"/>
      <c r="L51" s="254"/>
      <c r="M51" s="222"/>
      <c r="N51" s="222"/>
      <c r="O51" s="253"/>
      <c r="P51" s="222"/>
      <c r="Q51" s="222"/>
      <c r="R51" s="441"/>
      <c r="S51" s="38"/>
      <c r="V51" s="38"/>
    </row>
    <row r="52" spans="1:22" ht="23.25" customHeight="1" thickBot="1" x14ac:dyDescent="0.25">
      <c r="A52" s="550"/>
      <c r="B52" s="271" t="s">
        <v>10</v>
      </c>
      <c r="C52" s="272" t="s">
        <v>87</v>
      </c>
      <c r="D52" s="243" t="s">
        <v>65</v>
      </c>
      <c r="E52" s="273" t="s">
        <v>88</v>
      </c>
      <c r="F52" s="188">
        <f>M52*12</f>
        <v>13768.199999999999</v>
      </c>
      <c r="G52" s="176">
        <f>N52*12</f>
        <v>2013.2400000000002</v>
      </c>
      <c r="H52" s="176">
        <f>O52*12</f>
        <v>8369.16</v>
      </c>
      <c r="I52" s="176">
        <f>P52*12</f>
        <v>13352.880000000001</v>
      </c>
      <c r="J52" s="176">
        <f>T$35+O52+P52</f>
        <v>2646.95</v>
      </c>
      <c r="K52" s="246">
        <f>T$35+O52+P52</f>
        <v>2646.95</v>
      </c>
      <c r="L52" s="129">
        <f>SUM(F52:K52)</f>
        <v>42797.37999999999</v>
      </c>
      <c r="M52" s="241">
        <f>+SUELDO!$C$9</f>
        <v>1147.3499999999999</v>
      </c>
      <c r="N52" s="239">
        <f>+residencia!$D$8</f>
        <v>167.77</v>
      </c>
      <c r="O52" s="176">
        <f>+DESTINO!$D$20</f>
        <v>697.43</v>
      </c>
      <c r="P52" s="240">
        <f>F$170*E52</f>
        <v>1112.74</v>
      </c>
      <c r="Q52" s="335">
        <f>SUM(M52:P52)</f>
        <v>3125.29</v>
      </c>
      <c r="R52" s="336">
        <f>L52/12</f>
        <v>3566.4483333333324</v>
      </c>
      <c r="S52" s="38"/>
      <c r="V52" s="38"/>
    </row>
    <row r="53" spans="1:22" ht="23.25" customHeight="1" thickBot="1" x14ac:dyDescent="0.25">
      <c r="A53" s="550"/>
      <c r="B53" s="193" t="s">
        <v>103</v>
      </c>
      <c r="C53" s="262"/>
      <c r="D53" s="262"/>
      <c r="E53" s="262"/>
      <c r="F53" s="263"/>
      <c r="G53" s="263"/>
      <c r="H53" s="263"/>
      <c r="I53" s="263"/>
      <c r="J53" s="263"/>
      <c r="K53" s="263"/>
      <c r="L53" s="264"/>
      <c r="M53" s="230"/>
      <c r="N53" s="230"/>
      <c r="O53" s="263"/>
      <c r="P53" s="230"/>
      <c r="Q53" s="230"/>
      <c r="R53" s="439"/>
      <c r="S53" s="38"/>
      <c r="V53" s="38"/>
    </row>
    <row r="54" spans="1:22" ht="23.25" customHeight="1" thickBot="1" x14ac:dyDescent="0.25">
      <c r="A54" s="550"/>
      <c r="B54" s="271" t="s">
        <v>104</v>
      </c>
      <c r="C54" s="272" t="s">
        <v>87</v>
      </c>
      <c r="D54" s="243" t="s">
        <v>65</v>
      </c>
      <c r="E54" s="273" t="s">
        <v>88</v>
      </c>
      <c r="F54" s="188">
        <f>M54*12</f>
        <v>13768.199999999999</v>
      </c>
      <c r="G54" s="176">
        <f>N54*12</f>
        <v>2013.2400000000002</v>
      </c>
      <c r="H54" s="176">
        <f>O54*12</f>
        <v>8369.16</v>
      </c>
      <c r="I54" s="176">
        <f>P54*12</f>
        <v>13352.880000000001</v>
      </c>
      <c r="J54" s="176">
        <f>T$35+O54+P54</f>
        <v>2646.95</v>
      </c>
      <c r="K54" s="246">
        <f>T$35+O54+P54</f>
        <v>2646.95</v>
      </c>
      <c r="L54" s="129">
        <f>SUM(F54:K54)</f>
        <v>42797.37999999999</v>
      </c>
      <c r="M54" s="241">
        <f>+SUELDO!$C$9</f>
        <v>1147.3499999999999</v>
      </c>
      <c r="N54" s="239">
        <f>+residencia!$D$8</f>
        <v>167.77</v>
      </c>
      <c r="O54" s="176">
        <f>+DESTINO!$D$20</f>
        <v>697.43</v>
      </c>
      <c r="P54" s="240">
        <f>F$170*E54</f>
        <v>1112.74</v>
      </c>
      <c r="Q54" s="335">
        <f>SUM(M54:P54)</f>
        <v>3125.29</v>
      </c>
      <c r="R54" s="336">
        <f>L54/12</f>
        <v>3566.4483333333324</v>
      </c>
      <c r="S54" s="38"/>
      <c r="V54" s="38"/>
    </row>
    <row r="55" spans="1:22" ht="23.25" customHeight="1" thickBot="1" x14ac:dyDescent="0.25">
      <c r="A55" s="550"/>
      <c r="B55" s="193" t="s">
        <v>105</v>
      </c>
      <c r="C55" s="262"/>
      <c r="D55" s="262"/>
      <c r="E55" s="262"/>
      <c r="F55" s="263"/>
      <c r="G55" s="263"/>
      <c r="H55" s="263"/>
      <c r="I55" s="263"/>
      <c r="J55" s="263"/>
      <c r="K55" s="263"/>
      <c r="L55" s="264"/>
      <c r="M55" s="230"/>
      <c r="N55" s="230"/>
      <c r="O55" s="263"/>
      <c r="P55" s="230"/>
      <c r="Q55" s="230"/>
      <c r="R55" s="439"/>
      <c r="S55" s="38"/>
      <c r="V55" s="38"/>
    </row>
    <row r="56" spans="1:22" ht="23.25" customHeight="1" thickBot="1" x14ac:dyDescent="0.25">
      <c r="A56" s="550"/>
      <c r="B56" s="271" t="s">
        <v>106</v>
      </c>
      <c r="C56" s="272" t="s">
        <v>87</v>
      </c>
      <c r="D56" s="243" t="s">
        <v>65</v>
      </c>
      <c r="E56" s="273" t="s">
        <v>88</v>
      </c>
      <c r="F56" s="188">
        <f>M56*12</f>
        <v>13768.199999999999</v>
      </c>
      <c r="G56" s="176">
        <f>N56*12</f>
        <v>2013.2400000000002</v>
      </c>
      <c r="H56" s="176">
        <f>O56*12</f>
        <v>8369.16</v>
      </c>
      <c r="I56" s="176">
        <f>P56*12</f>
        <v>13352.880000000001</v>
      </c>
      <c r="J56" s="176">
        <f>T$35+O56+P56</f>
        <v>2646.95</v>
      </c>
      <c r="K56" s="246">
        <f>T$35+O56+P56</f>
        <v>2646.95</v>
      </c>
      <c r="L56" s="129">
        <f>SUM(F56:K56)</f>
        <v>42797.37999999999</v>
      </c>
      <c r="M56" s="241">
        <f>+SUELDO!$C$9</f>
        <v>1147.3499999999999</v>
      </c>
      <c r="N56" s="239">
        <f>+residencia!$D$8</f>
        <v>167.77</v>
      </c>
      <c r="O56" s="176">
        <f>+DESTINO!$D$20</f>
        <v>697.43</v>
      </c>
      <c r="P56" s="240">
        <f>F$170*E56</f>
        <v>1112.74</v>
      </c>
      <c r="Q56" s="335">
        <f>SUM(M56:P56)</f>
        <v>3125.29</v>
      </c>
      <c r="R56" s="336">
        <f>L56/12</f>
        <v>3566.4483333333324</v>
      </c>
      <c r="S56" s="38"/>
      <c r="V56" s="38"/>
    </row>
    <row r="57" spans="1:22" ht="27.75" customHeight="1" thickBot="1" x14ac:dyDescent="0.25">
      <c r="A57" s="550"/>
      <c r="B57" s="242" t="s">
        <v>107</v>
      </c>
      <c r="C57" s="226"/>
      <c r="D57" s="226"/>
      <c r="E57" s="226"/>
      <c r="F57" s="123"/>
      <c r="G57" s="123"/>
      <c r="H57" s="123"/>
      <c r="I57" s="123"/>
      <c r="J57" s="123"/>
      <c r="K57" s="123"/>
      <c r="L57" s="124"/>
      <c r="M57" s="133"/>
      <c r="N57" s="133"/>
      <c r="O57" s="123"/>
      <c r="P57" s="133"/>
      <c r="Q57" s="133"/>
      <c r="R57" s="440"/>
      <c r="S57" s="38"/>
      <c r="V57" s="38"/>
    </row>
    <row r="58" spans="1:22" ht="23.25" customHeight="1" thickBot="1" x14ac:dyDescent="0.25">
      <c r="A58" s="550"/>
      <c r="B58" s="197" t="s">
        <v>108</v>
      </c>
      <c r="C58" s="256"/>
      <c r="D58" s="256"/>
      <c r="E58" s="256"/>
      <c r="F58" s="253"/>
      <c r="G58" s="253"/>
      <c r="H58" s="253"/>
      <c r="I58" s="253"/>
      <c r="J58" s="253"/>
      <c r="K58" s="253"/>
      <c r="L58" s="254"/>
      <c r="M58" s="222"/>
      <c r="N58" s="222"/>
      <c r="O58" s="253"/>
      <c r="P58" s="222"/>
      <c r="Q58" s="222"/>
      <c r="R58" s="441"/>
      <c r="S58" s="38"/>
      <c r="V58" s="38"/>
    </row>
    <row r="59" spans="1:22" ht="23.25" customHeight="1" thickBot="1" x14ac:dyDescent="0.25">
      <c r="A59" s="550"/>
      <c r="B59" s="271" t="s">
        <v>109</v>
      </c>
      <c r="C59" s="272" t="s">
        <v>87</v>
      </c>
      <c r="D59" s="243" t="s">
        <v>65</v>
      </c>
      <c r="E59" s="273" t="s">
        <v>88</v>
      </c>
      <c r="F59" s="188">
        <f>M59*12</f>
        <v>13768.199999999999</v>
      </c>
      <c r="G59" s="176">
        <f>N59*12</f>
        <v>2013.2400000000002</v>
      </c>
      <c r="H59" s="176">
        <f>O59*12</f>
        <v>8369.16</v>
      </c>
      <c r="I59" s="176">
        <f>P59*12</f>
        <v>13352.880000000001</v>
      </c>
      <c r="J59" s="176">
        <f>T$35+O59+P59</f>
        <v>2646.95</v>
      </c>
      <c r="K59" s="246">
        <f>T$35+O59+P59</f>
        <v>2646.95</v>
      </c>
      <c r="L59" s="129">
        <f>SUM(F59:K59)</f>
        <v>42797.37999999999</v>
      </c>
      <c r="M59" s="241">
        <f>+SUELDO!$C$9</f>
        <v>1147.3499999999999</v>
      </c>
      <c r="N59" s="239">
        <f>+residencia!$D$8</f>
        <v>167.77</v>
      </c>
      <c r="O59" s="176">
        <f>+DESTINO!$D$20</f>
        <v>697.43</v>
      </c>
      <c r="P59" s="240">
        <f>F$170*E59</f>
        <v>1112.74</v>
      </c>
      <c r="Q59" s="335">
        <f>SUM(M59:P59)</f>
        <v>3125.29</v>
      </c>
      <c r="R59" s="336">
        <f>L59/12</f>
        <v>3566.4483333333324</v>
      </c>
      <c r="S59" s="38"/>
      <c r="V59" s="38"/>
    </row>
    <row r="60" spans="1:22" ht="23.25" customHeight="1" thickBot="1" x14ac:dyDescent="0.25">
      <c r="A60" s="550"/>
      <c r="B60" s="193" t="s">
        <v>110</v>
      </c>
      <c r="C60" s="262"/>
      <c r="D60" s="262"/>
      <c r="E60" s="262"/>
      <c r="F60" s="263"/>
      <c r="G60" s="263"/>
      <c r="H60" s="263"/>
      <c r="I60" s="263"/>
      <c r="J60" s="263"/>
      <c r="K60" s="263"/>
      <c r="L60" s="264"/>
      <c r="M60" s="230"/>
      <c r="N60" s="230"/>
      <c r="O60" s="263"/>
      <c r="P60" s="230"/>
      <c r="Q60" s="230"/>
      <c r="R60" s="439"/>
      <c r="S60" s="38"/>
      <c r="V60" s="38"/>
    </row>
    <row r="61" spans="1:22" ht="23.25" customHeight="1" thickBot="1" x14ac:dyDescent="0.25">
      <c r="A61" s="551"/>
      <c r="B61" s="271" t="s">
        <v>111</v>
      </c>
      <c r="C61" s="272" t="s">
        <v>87</v>
      </c>
      <c r="D61" s="243" t="s">
        <v>65</v>
      </c>
      <c r="E61" s="273" t="s">
        <v>88</v>
      </c>
      <c r="F61" s="188">
        <f>M61*12</f>
        <v>13768.199999999999</v>
      </c>
      <c r="G61" s="176">
        <f>N61*12</f>
        <v>2013.2400000000002</v>
      </c>
      <c r="H61" s="176">
        <f>O61*12</f>
        <v>8369.16</v>
      </c>
      <c r="I61" s="176">
        <f>P61*12</f>
        <v>13352.880000000001</v>
      </c>
      <c r="J61" s="176">
        <f>T$35+O61+P61</f>
        <v>2646.95</v>
      </c>
      <c r="K61" s="246">
        <f>T$35+O61+P61</f>
        <v>2646.95</v>
      </c>
      <c r="L61" s="129">
        <f>SUM(F61:K61)</f>
        <v>42797.37999999999</v>
      </c>
      <c r="M61" s="241">
        <f>+SUELDO!$C$9</f>
        <v>1147.3499999999999</v>
      </c>
      <c r="N61" s="239">
        <f>+residencia!$D$8</f>
        <v>167.77</v>
      </c>
      <c r="O61" s="176">
        <f>+DESTINO!$D$20</f>
        <v>697.43</v>
      </c>
      <c r="P61" s="240">
        <f>F$170*E61</f>
        <v>1112.74</v>
      </c>
      <c r="Q61" s="335">
        <f>SUM(M61:P61)</f>
        <v>3125.29</v>
      </c>
      <c r="R61" s="336">
        <f>L61/12</f>
        <v>3566.4483333333324</v>
      </c>
      <c r="S61" s="38"/>
      <c r="V61" s="38"/>
    </row>
    <row r="62" spans="1:22" ht="15.75" x14ac:dyDescent="0.25">
      <c r="A62" s="41"/>
      <c r="R62" s="104"/>
      <c r="S62" s="38"/>
      <c r="V62" s="38"/>
    </row>
    <row r="63" spans="1:22" ht="16.5" thickBot="1" x14ac:dyDescent="0.3">
      <c r="A63" s="41"/>
      <c r="R63" s="104"/>
      <c r="S63" s="38"/>
      <c r="V63" s="38"/>
    </row>
    <row r="64" spans="1:22" ht="47.25" customHeight="1" thickBot="1" x14ac:dyDescent="0.3">
      <c r="A64" s="41"/>
      <c r="C64" s="419"/>
      <c r="D64" s="419"/>
      <c r="E64" s="420"/>
      <c r="F64" s="557" t="str">
        <f>F5</f>
        <v>EUROS AÑO 2024</v>
      </c>
      <c r="G64" s="558"/>
      <c r="H64" s="558"/>
      <c r="I64" s="558"/>
      <c r="J64" s="558"/>
      <c r="K64" s="558"/>
      <c r="L64" s="559"/>
      <c r="M64" s="555" t="str">
        <f>M5</f>
        <v>EUROS MENSUAL 2024</v>
      </c>
      <c r="N64" s="555"/>
      <c r="O64" s="555"/>
      <c r="P64" s="555"/>
      <c r="Q64" s="555"/>
      <c r="R64" s="556"/>
      <c r="S64" s="38"/>
      <c r="V64" s="38"/>
    </row>
    <row r="65" spans="1:22" ht="84" customHeight="1" thickBot="1" x14ac:dyDescent="0.25">
      <c r="A65" s="42" t="s">
        <v>57</v>
      </c>
      <c r="B65" s="107" t="s">
        <v>58</v>
      </c>
      <c r="C65" s="107" t="s">
        <v>59</v>
      </c>
      <c r="D65" s="107" t="s">
        <v>0</v>
      </c>
      <c r="E65" s="105" t="s">
        <v>1</v>
      </c>
      <c r="F65" s="344" t="s">
        <v>2</v>
      </c>
      <c r="G65" s="345" t="s">
        <v>3</v>
      </c>
      <c r="H65" s="345" t="s">
        <v>4</v>
      </c>
      <c r="I65" s="346" t="s">
        <v>332</v>
      </c>
      <c r="J65" s="345" t="s">
        <v>380</v>
      </c>
      <c r="K65" s="345" t="s">
        <v>326</v>
      </c>
      <c r="L65" s="42" t="str">
        <f>L6</f>
        <v>Total 2023 Sin
Prod. Var.</v>
      </c>
      <c r="M65" s="348" t="s">
        <v>2</v>
      </c>
      <c r="N65" s="346" t="s">
        <v>3</v>
      </c>
      <c r="O65" s="345" t="s">
        <v>4</v>
      </c>
      <c r="P65" s="42" t="str">
        <f>P6</f>
        <v xml:space="preserve">Compl.
Específico </v>
      </c>
      <c r="Q65" s="352" t="s">
        <v>330</v>
      </c>
      <c r="R65" s="347" t="s">
        <v>331</v>
      </c>
      <c r="S65" s="38"/>
      <c r="T65" s="326" t="s">
        <v>341</v>
      </c>
      <c r="V65" s="38"/>
    </row>
    <row r="66" spans="1:22" ht="27.75" customHeight="1" thickBot="1" x14ac:dyDescent="0.25">
      <c r="A66" s="549" t="s">
        <v>112</v>
      </c>
      <c r="B66" s="111" t="s">
        <v>113</v>
      </c>
      <c r="C66" s="116"/>
      <c r="D66" s="116"/>
      <c r="E66" s="116"/>
      <c r="F66" s="124"/>
      <c r="G66" s="124"/>
      <c r="H66" s="124"/>
      <c r="I66" s="124"/>
      <c r="J66" s="124"/>
      <c r="K66" s="124"/>
      <c r="L66" s="124"/>
      <c r="M66" s="359"/>
      <c r="N66" s="359"/>
      <c r="O66" s="123"/>
      <c r="P66" s="360"/>
      <c r="Q66" s="367"/>
      <c r="R66" s="368"/>
      <c r="S66" s="38"/>
      <c r="T66" s="152" t="s">
        <v>336</v>
      </c>
      <c r="V66" s="38"/>
    </row>
    <row r="67" spans="1:22" ht="23.25" customHeight="1" thickBot="1" x14ac:dyDescent="0.25">
      <c r="A67" s="550"/>
      <c r="B67" s="197" t="s">
        <v>114</v>
      </c>
      <c r="C67" s="256"/>
      <c r="D67" s="256"/>
      <c r="E67" s="256"/>
      <c r="F67" s="253"/>
      <c r="G67" s="253"/>
      <c r="H67" s="253"/>
      <c r="I67" s="253"/>
      <c r="J67" s="253"/>
      <c r="K67" s="253"/>
      <c r="L67" s="254"/>
      <c r="M67" s="222"/>
      <c r="N67" s="222"/>
      <c r="O67" s="253"/>
      <c r="P67" s="257"/>
      <c r="Q67" s="258"/>
      <c r="R67" s="259"/>
      <c r="S67" s="38"/>
      <c r="T67" s="152">
        <f>+SUELDO!C23</f>
        <v>744.56</v>
      </c>
      <c r="V67" s="38"/>
    </row>
    <row r="68" spans="1:22" ht="23.25" customHeight="1" thickBot="1" x14ac:dyDescent="0.25">
      <c r="A68" s="550"/>
      <c r="B68" s="271" t="s">
        <v>115</v>
      </c>
      <c r="C68" s="272" t="s">
        <v>116</v>
      </c>
      <c r="D68" s="243" t="s">
        <v>117</v>
      </c>
      <c r="E68" s="273">
        <v>25</v>
      </c>
      <c r="F68" s="188">
        <f>M68*12</f>
        <v>10337.52</v>
      </c>
      <c r="G68" s="176">
        <f>N68*12</f>
        <v>1659.84</v>
      </c>
      <c r="H68" s="176">
        <f>O68*12</f>
        <v>5668.4400000000005</v>
      </c>
      <c r="I68" s="176">
        <f>P68*12</f>
        <v>7257</v>
      </c>
      <c r="J68" s="176">
        <f>T$67+O68+P68</f>
        <v>1821.6799999999998</v>
      </c>
      <c r="K68" s="246">
        <f>T$67+O68+P68</f>
        <v>1821.6799999999998</v>
      </c>
      <c r="L68" s="129">
        <f>SUM(F68:K68)</f>
        <v>28566.160000000003</v>
      </c>
      <c r="M68" s="241">
        <f>+SUELDO!$C$10</f>
        <v>861.46</v>
      </c>
      <c r="N68" s="239">
        <f>+residencia!$D$10</f>
        <v>138.32</v>
      </c>
      <c r="O68" s="176">
        <f>+DESTINO!$D$14</f>
        <v>472.37</v>
      </c>
      <c r="P68" s="240">
        <f>F$170*E68</f>
        <v>604.75</v>
      </c>
      <c r="Q68" s="335">
        <f>SUM(M68:P68)</f>
        <v>2076.9</v>
      </c>
      <c r="R68" s="336">
        <f>L68/12</f>
        <v>2380.5133333333338</v>
      </c>
      <c r="S68" s="38"/>
      <c r="U68" s="98"/>
      <c r="V68" s="38"/>
    </row>
    <row r="69" spans="1:22" ht="23.25" customHeight="1" thickBot="1" x14ac:dyDescent="0.25">
      <c r="A69" s="550"/>
      <c r="B69" s="193" t="s">
        <v>119</v>
      </c>
      <c r="C69" s="262"/>
      <c r="D69" s="262"/>
      <c r="E69" s="262"/>
      <c r="F69" s="263"/>
      <c r="G69" s="263"/>
      <c r="H69" s="263"/>
      <c r="I69" s="263"/>
      <c r="J69" s="263"/>
      <c r="K69" s="263"/>
      <c r="L69" s="264"/>
      <c r="M69" s="230"/>
      <c r="N69" s="230"/>
      <c r="O69" s="263"/>
      <c r="P69" s="230"/>
      <c r="Q69" s="230"/>
      <c r="R69" s="439"/>
      <c r="S69" s="38"/>
      <c r="V69" s="38"/>
    </row>
    <row r="70" spans="1:22" ht="23.25" customHeight="1" thickBot="1" x14ac:dyDescent="0.25">
      <c r="A70" s="550"/>
      <c r="B70" s="271" t="s">
        <v>120</v>
      </c>
      <c r="C70" s="272" t="s">
        <v>116</v>
      </c>
      <c r="D70" s="243" t="s">
        <v>117</v>
      </c>
      <c r="E70" s="273" t="s">
        <v>118</v>
      </c>
      <c r="F70" s="507">
        <f>M70*12</f>
        <v>10337.52</v>
      </c>
      <c r="G70" s="250">
        <f>N70*12</f>
        <v>1659.84</v>
      </c>
      <c r="H70" s="250">
        <f>O70*12</f>
        <v>5668.4400000000005</v>
      </c>
      <c r="I70" s="250">
        <f>P70*12</f>
        <v>7257</v>
      </c>
      <c r="J70" s="250">
        <f>T$67+O70+P70</f>
        <v>1821.6799999999998</v>
      </c>
      <c r="K70" s="251">
        <f>T$67+O70+P70</f>
        <v>1821.6799999999998</v>
      </c>
      <c r="L70" s="122">
        <f>SUM(F70:K70)</f>
        <v>28566.160000000003</v>
      </c>
      <c r="M70" s="241">
        <f>+SUELDO!$C$10</f>
        <v>861.46</v>
      </c>
      <c r="N70" s="239">
        <f>+residencia!$D$10</f>
        <v>138.32</v>
      </c>
      <c r="O70" s="250">
        <f>+DESTINO!$D$14</f>
        <v>472.37</v>
      </c>
      <c r="P70" s="240">
        <f>F$170*E70</f>
        <v>604.75</v>
      </c>
      <c r="Q70" s="335">
        <f>SUM(M70:P70)</f>
        <v>2076.9</v>
      </c>
      <c r="R70" s="336">
        <f>L70/12</f>
        <v>2380.5133333333338</v>
      </c>
      <c r="S70" s="38"/>
      <c r="V70" s="38"/>
    </row>
    <row r="71" spans="1:22" ht="23.25" customHeight="1" thickBot="1" x14ac:dyDescent="0.25">
      <c r="A71" s="550"/>
      <c r="B71" s="138" t="s">
        <v>121</v>
      </c>
      <c r="C71" s="17"/>
      <c r="D71" s="17"/>
      <c r="E71" s="17"/>
      <c r="F71" s="508"/>
      <c r="G71" s="508"/>
      <c r="H71" s="508"/>
      <c r="I71" s="508"/>
      <c r="J71" s="508"/>
      <c r="K71" s="508"/>
      <c r="L71" s="509"/>
      <c r="M71" s="510"/>
      <c r="N71" s="510"/>
      <c r="O71" s="508"/>
      <c r="P71" s="510"/>
      <c r="Q71" s="510"/>
      <c r="R71" s="511"/>
      <c r="S71" s="38"/>
      <c r="V71" s="38"/>
    </row>
    <row r="72" spans="1:22" ht="23.25" customHeight="1" thickBot="1" x14ac:dyDescent="0.25">
      <c r="A72" s="550"/>
      <c r="B72" s="512" t="s">
        <v>13</v>
      </c>
      <c r="C72" s="513" t="s">
        <v>116</v>
      </c>
      <c r="D72" s="514">
        <v>20</v>
      </c>
      <c r="E72" s="515">
        <v>27</v>
      </c>
      <c r="F72" s="516">
        <f t="shared" ref="F72" si="0">M72*12</f>
        <v>10337.52</v>
      </c>
      <c r="G72" s="517">
        <f t="shared" ref="G72" si="1">N72*12</f>
        <v>1659.84</v>
      </c>
      <c r="H72" s="517">
        <f t="shared" ref="H72" si="2">O72*12</f>
        <v>6313.08</v>
      </c>
      <c r="I72" s="517">
        <f t="shared" ref="I72" si="3">P72*12</f>
        <v>7837.5599999999995</v>
      </c>
      <c r="J72" s="517">
        <f>T$67+O72+P72</f>
        <v>1923.7800000000002</v>
      </c>
      <c r="K72" s="518">
        <f>T$67+O72+P72</f>
        <v>1923.7800000000002</v>
      </c>
      <c r="L72" s="519">
        <f>SUM(F72:K72)</f>
        <v>29995.559999999998</v>
      </c>
      <c r="M72" s="241">
        <f>+SUELDO!$C$10</f>
        <v>861.46</v>
      </c>
      <c r="N72" s="239">
        <f>+residencia!$D$10</f>
        <v>138.32</v>
      </c>
      <c r="O72" s="250">
        <f>+DESTINO!$D$16</f>
        <v>526.09</v>
      </c>
      <c r="P72" s="520">
        <f>F$170*E72</f>
        <v>653.13</v>
      </c>
      <c r="Q72" s="521">
        <f>SUM(M72:P72)</f>
        <v>2179</v>
      </c>
      <c r="R72" s="522">
        <f>L72/12</f>
        <v>2499.6299999999997</v>
      </c>
      <c r="S72" s="38"/>
      <c r="V72" s="38"/>
    </row>
    <row r="73" spans="1:22" ht="23.25" customHeight="1" thickBot="1" x14ac:dyDescent="0.25">
      <c r="A73" s="550"/>
      <c r="B73" s="512" t="s">
        <v>13</v>
      </c>
      <c r="C73" s="513" t="s">
        <v>116</v>
      </c>
      <c r="D73" s="514" t="s">
        <v>117</v>
      </c>
      <c r="E73" s="515" t="s">
        <v>118</v>
      </c>
      <c r="F73" s="516">
        <f t="shared" ref="F73:I73" si="4">M73*12</f>
        <v>10337.52</v>
      </c>
      <c r="G73" s="517">
        <f t="shared" si="4"/>
        <v>1659.84</v>
      </c>
      <c r="H73" s="517">
        <f t="shared" si="4"/>
        <v>5668.4400000000005</v>
      </c>
      <c r="I73" s="517">
        <f t="shared" si="4"/>
        <v>7257</v>
      </c>
      <c r="J73" s="517">
        <f>T$67+O73+P73</f>
        <v>1821.6799999999998</v>
      </c>
      <c r="K73" s="518">
        <f>T$67+O73+P73</f>
        <v>1821.6799999999998</v>
      </c>
      <c r="L73" s="519">
        <f>SUM(F73:K73)</f>
        <v>28566.160000000003</v>
      </c>
      <c r="M73" s="241">
        <f>+SUELDO!$C$10</f>
        <v>861.46</v>
      </c>
      <c r="N73" s="239">
        <f>+residencia!$D$10</f>
        <v>138.32</v>
      </c>
      <c r="O73" s="250">
        <f>+DESTINO!$D$14</f>
        <v>472.37</v>
      </c>
      <c r="P73" s="520">
        <f>F$170*E73</f>
        <v>604.75</v>
      </c>
      <c r="Q73" s="521">
        <f>SUM(M73:P73)</f>
        <v>2076.9</v>
      </c>
      <c r="R73" s="522">
        <f>L73/12</f>
        <v>2380.5133333333338</v>
      </c>
      <c r="S73" s="38"/>
      <c r="V73" s="38"/>
    </row>
    <row r="74" spans="1:22" ht="27.75" customHeight="1" thickBot="1" x14ac:dyDescent="0.25">
      <c r="A74" s="550"/>
      <c r="B74" s="453" t="s">
        <v>122</v>
      </c>
      <c r="C74" s="46"/>
      <c r="D74" s="46"/>
      <c r="E74" s="46"/>
      <c r="F74" s="454"/>
      <c r="G74" s="454"/>
      <c r="H74" s="454"/>
      <c r="I74" s="454"/>
      <c r="J74" s="454"/>
      <c r="K74" s="454"/>
      <c r="L74" s="118"/>
      <c r="M74" s="455"/>
      <c r="N74" s="455"/>
      <c r="O74" s="454"/>
      <c r="P74" s="455"/>
      <c r="Q74" s="455"/>
      <c r="R74" s="456"/>
      <c r="S74" s="38"/>
      <c r="V74" s="38"/>
    </row>
    <row r="75" spans="1:22" ht="23.25" thickBot="1" x14ac:dyDescent="0.25">
      <c r="A75" s="550"/>
      <c r="B75" s="197" t="s">
        <v>123</v>
      </c>
      <c r="C75" s="256"/>
      <c r="D75" s="256"/>
      <c r="E75" s="256"/>
      <c r="F75" s="253"/>
      <c r="G75" s="253"/>
      <c r="H75" s="253"/>
      <c r="I75" s="253"/>
      <c r="J75" s="253"/>
      <c r="K75" s="253"/>
      <c r="L75" s="254"/>
      <c r="M75" s="222"/>
      <c r="N75" s="222"/>
      <c r="O75" s="253"/>
      <c r="P75" s="222"/>
      <c r="Q75" s="222"/>
      <c r="R75" s="441"/>
      <c r="S75" s="38"/>
      <c r="V75" s="38"/>
    </row>
    <row r="76" spans="1:22" ht="23.25" thickBot="1" x14ac:dyDescent="0.25">
      <c r="A76" s="550"/>
      <c r="B76" s="271" t="s">
        <v>124</v>
      </c>
      <c r="C76" s="272" t="s">
        <v>116</v>
      </c>
      <c r="D76" s="243" t="s">
        <v>117</v>
      </c>
      <c r="E76" s="273" t="s">
        <v>118</v>
      </c>
      <c r="F76" s="188">
        <f>M76*12</f>
        <v>10337.52</v>
      </c>
      <c r="G76" s="176">
        <f>N76*12</f>
        <v>1659.84</v>
      </c>
      <c r="H76" s="176">
        <f>O76*12</f>
        <v>5668.4400000000005</v>
      </c>
      <c r="I76" s="176">
        <f>P76*12</f>
        <v>7257</v>
      </c>
      <c r="J76" s="176">
        <f>T$67+O76+P76</f>
        <v>1821.6799999999998</v>
      </c>
      <c r="K76" s="246">
        <f>T$67+O76+P76</f>
        <v>1821.6799999999998</v>
      </c>
      <c r="L76" s="129">
        <f>SUM(F76:K76)</f>
        <v>28566.160000000003</v>
      </c>
      <c r="M76" s="241">
        <f>+SUELDO!$C$10</f>
        <v>861.46</v>
      </c>
      <c r="N76" s="239">
        <f>+residencia!$D$10</f>
        <v>138.32</v>
      </c>
      <c r="O76" s="176">
        <f>+DESTINO!$D$14</f>
        <v>472.37</v>
      </c>
      <c r="P76" s="240">
        <f>F$170*E76</f>
        <v>604.75</v>
      </c>
      <c r="Q76" s="335">
        <f>SUM(M76:P76)</f>
        <v>2076.9</v>
      </c>
      <c r="R76" s="336">
        <f>L76/12</f>
        <v>2380.5133333333338</v>
      </c>
      <c r="S76" s="38"/>
      <c r="V76" s="38"/>
    </row>
    <row r="77" spans="1:22" ht="23.25" thickBot="1" x14ac:dyDescent="0.25">
      <c r="A77" s="550"/>
      <c r="B77" s="193" t="s">
        <v>125</v>
      </c>
      <c r="C77" s="262"/>
      <c r="D77" s="262"/>
      <c r="E77" s="262"/>
      <c r="F77" s="263"/>
      <c r="G77" s="263"/>
      <c r="H77" s="263"/>
      <c r="I77" s="263"/>
      <c r="J77" s="263"/>
      <c r="K77" s="263"/>
      <c r="L77" s="264"/>
      <c r="M77" s="230"/>
      <c r="N77" s="230"/>
      <c r="O77" s="263"/>
      <c r="P77" s="230"/>
      <c r="Q77" s="230"/>
      <c r="R77" s="439"/>
      <c r="S77" s="38"/>
      <c r="V77" s="38"/>
    </row>
    <row r="78" spans="1:22" ht="23.25" thickBot="1" x14ac:dyDescent="0.25">
      <c r="A78" s="550"/>
      <c r="B78" s="271" t="s">
        <v>126</v>
      </c>
      <c r="C78" s="272" t="s">
        <v>116</v>
      </c>
      <c r="D78" s="243" t="s">
        <v>117</v>
      </c>
      <c r="E78" s="273" t="s">
        <v>118</v>
      </c>
      <c r="F78" s="188">
        <f>M78*12</f>
        <v>10337.52</v>
      </c>
      <c r="G78" s="176">
        <f>N78*12</f>
        <v>1659.84</v>
      </c>
      <c r="H78" s="176">
        <f>O78*12</f>
        <v>5668.4400000000005</v>
      </c>
      <c r="I78" s="176">
        <f>P78*12</f>
        <v>7257</v>
      </c>
      <c r="J78" s="176">
        <f>T$67+O78+P78</f>
        <v>1821.6799999999998</v>
      </c>
      <c r="K78" s="246">
        <f>T$67+O78+P78</f>
        <v>1821.6799999999998</v>
      </c>
      <c r="L78" s="129">
        <f>SUM(F78:K78)</f>
        <v>28566.160000000003</v>
      </c>
      <c r="M78" s="241">
        <f>+SUELDO!$C$10</f>
        <v>861.46</v>
      </c>
      <c r="N78" s="239">
        <f>+residencia!$D$10</f>
        <v>138.32</v>
      </c>
      <c r="O78" s="176">
        <f>+DESTINO!$D$14</f>
        <v>472.37</v>
      </c>
      <c r="P78" s="240">
        <f>F$170*E78</f>
        <v>604.75</v>
      </c>
      <c r="Q78" s="335">
        <f>SUM(M78:P78)</f>
        <v>2076.9</v>
      </c>
      <c r="R78" s="336">
        <f>L78/12</f>
        <v>2380.5133333333338</v>
      </c>
      <c r="S78" s="38"/>
      <c r="V78" s="38"/>
    </row>
    <row r="79" spans="1:22" ht="23.25" thickBot="1" x14ac:dyDescent="0.25">
      <c r="A79" s="550"/>
      <c r="B79" s="193" t="s">
        <v>127</v>
      </c>
      <c r="C79" s="262"/>
      <c r="D79" s="262"/>
      <c r="E79" s="262"/>
      <c r="F79" s="263"/>
      <c r="G79" s="263"/>
      <c r="H79" s="263"/>
      <c r="I79" s="263"/>
      <c r="J79" s="263"/>
      <c r="K79" s="263"/>
      <c r="L79" s="264"/>
      <c r="M79" s="230"/>
      <c r="N79" s="230"/>
      <c r="O79" s="263"/>
      <c r="P79" s="230"/>
      <c r="Q79" s="230"/>
      <c r="R79" s="439"/>
      <c r="S79" s="38"/>
      <c r="V79" s="38"/>
    </row>
    <row r="80" spans="1:22" ht="23.25" thickBot="1" x14ac:dyDescent="0.25">
      <c r="A80" s="550"/>
      <c r="B80" s="271" t="s">
        <v>128</v>
      </c>
      <c r="C80" s="272" t="s">
        <v>116</v>
      </c>
      <c r="D80" s="243" t="s">
        <v>117</v>
      </c>
      <c r="E80" s="273">
        <v>25</v>
      </c>
      <c r="F80" s="188">
        <f>M80*12</f>
        <v>10337.52</v>
      </c>
      <c r="G80" s="176">
        <f>N80*12</f>
        <v>1659.84</v>
      </c>
      <c r="H80" s="176">
        <f>O80*12</f>
        <v>5668.4400000000005</v>
      </c>
      <c r="I80" s="176">
        <f>P80*12</f>
        <v>7257</v>
      </c>
      <c r="J80" s="176">
        <f>T$67+O80+P80</f>
        <v>1821.6799999999998</v>
      </c>
      <c r="K80" s="246">
        <f>T$67+O80+P80</f>
        <v>1821.6799999999998</v>
      </c>
      <c r="L80" s="129">
        <f>SUM(F80:K80)</f>
        <v>28566.160000000003</v>
      </c>
      <c r="M80" s="241">
        <f>+SUELDO!$C$10</f>
        <v>861.46</v>
      </c>
      <c r="N80" s="239">
        <f>+residencia!$D$10</f>
        <v>138.32</v>
      </c>
      <c r="O80" s="176">
        <f>+DESTINO!$D$14</f>
        <v>472.37</v>
      </c>
      <c r="P80" s="240">
        <f>F$170*E80</f>
        <v>604.75</v>
      </c>
      <c r="Q80" s="335">
        <f>SUM(M80:P80)</f>
        <v>2076.9</v>
      </c>
      <c r="R80" s="336">
        <f>L80/12</f>
        <v>2380.5133333333338</v>
      </c>
      <c r="S80" s="38"/>
      <c r="V80" s="38"/>
    </row>
    <row r="81" spans="1:22" ht="23.25" customHeight="1" thickBot="1" x14ac:dyDescent="0.25">
      <c r="A81" s="550"/>
      <c r="B81" s="193" t="s">
        <v>129</v>
      </c>
      <c r="C81" s="262"/>
      <c r="D81" s="262"/>
      <c r="E81" s="262"/>
      <c r="F81" s="263"/>
      <c r="G81" s="263"/>
      <c r="H81" s="263"/>
      <c r="I81" s="263"/>
      <c r="J81" s="263"/>
      <c r="K81" s="263"/>
      <c r="L81" s="264"/>
      <c r="M81" s="230"/>
      <c r="N81" s="230"/>
      <c r="O81" s="263"/>
      <c r="P81" s="230"/>
      <c r="Q81" s="230"/>
      <c r="R81" s="439"/>
      <c r="S81" s="38"/>
      <c r="V81" s="38"/>
    </row>
    <row r="82" spans="1:22" ht="23.25" thickBot="1" x14ac:dyDescent="0.25">
      <c r="A82" s="550"/>
      <c r="B82" s="271" t="s">
        <v>130</v>
      </c>
      <c r="C82" s="272" t="s">
        <v>116</v>
      </c>
      <c r="D82" s="243" t="s">
        <v>117</v>
      </c>
      <c r="E82" s="273" t="s">
        <v>118</v>
      </c>
      <c r="F82" s="188">
        <f>M82*12</f>
        <v>10337.52</v>
      </c>
      <c r="G82" s="176">
        <f>N82*12</f>
        <v>1659.84</v>
      </c>
      <c r="H82" s="176">
        <f>O82*12</f>
        <v>5668.4400000000005</v>
      </c>
      <c r="I82" s="176">
        <f>P82*12</f>
        <v>7257</v>
      </c>
      <c r="J82" s="176">
        <f>T$67+O82+P82</f>
        <v>1821.6799999999998</v>
      </c>
      <c r="K82" s="246">
        <f>T$67+O82+P82</f>
        <v>1821.6799999999998</v>
      </c>
      <c r="L82" s="129">
        <f>SUM(F82:K82)</f>
        <v>28566.160000000003</v>
      </c>
      <c r="M82" s="241">
        <f>+SUELDO!$C$10</f>
        <v>861.46</v>
      </c>
      <c r="N82" s="239">
        <f>+residencia!$D$10</f>
        <v>138.32</v>
      </c>
      <c r="O82" s="176">
        <f>+DESTINO!$D$14</f>
        <v>472.37</v>
      </c>
      <c r="P82" s="240">
        <f>F$170*E82</f>
        <v>604.75</v>
      </c>
      <c r="Q82" s="335">
        <f>SUM(M82:P82)</f>
        <v>2076.9</v>
      </c>
      <c r="R82" s="336">
        <f>L82/12</f>
        <v>2380.5133333333338</v>
      </c>
      <c r="S82" s="38"/>
      <c r="V82" s="38"/>
    </row>
    <row r="83" spans="1:22" ht="23.25" thickBot="1" x14ac:dyDescent="0.25">
      <c r="A83" s="550"/>
      <c r="B83" s="193" t="s">
        <v>131</v>
      </c>
      <c r="C83" s="262"/>
      <c r="D83" s="262"/>
      <c r="E83" s="262"/>
      <c r="F83" s="263"/>
      <c r="G83" s="263"/>
      <c r="H83" s="263"/>
      <c r="I83" s="263"/>
      <c r="J83" s="263"/>
      <c r="K83" s="263"/>
      <c r="L83" s="264"/>
      <c r="M83" s="230"/>
      <c r="N83" s="230"/>
      <c r="O83" s="263"/>
      <c r="P83" s="230"/>
      <c r="Q83" s="230"/>
      <c r="R83" s="439"/>
      <c r="S83" s="38"/>
      <c r="V83" s="38"/>
    </row>
    <row r="84" spans="1:22" ht="23.25" thickBot="1" x14ac:dyDescent="0.25">
      <c r="A84" s="550"/>
      <c r="B84" s="271" t="s">
        <v>132</v>
      </c>
      <c r="C84" s="272" t="s">
        <v>116</v>
      </c>
      <c r="D84" s="243" t="s">
        <v>117</v>
      </c>
      <c r="E84" s="273" t="s">
        <v>118</v>
      </c>
      <c r="F84" s="188">
        <f>M84*12</f>
        <v>10337.52</v>
      </c>
      <c r="G84" s="176">
        <f>N84*12</f>
        <v>1659.84</v>
      </c>
      <c r="H84" s="176">
        <f>O84*12</f>
        <v>5668.4400000000005</v>
      </c>
      <c r="I84" s="176">
        <f>P84*12</f>
        <v>7257</v>
      </c>
      <c r="J84" s="176">
        <f>T$67+O84+P84</f>
        <v>1821.6799999999998</v>
      </c>
      <c r="K84" s="246">
        <f>T$67+O84+P84</f>
        <v>1821.6799999999998</v>
      </c>
      <c r="L84" s="129">
        <f>SUM(F84:K84)</f>
        <v>28566.160000000003</v>
      </c>
      <c r="M84" s="241">
        <f>+SUELDO!$C$10</f>
        <v>861.46</v>
      </c>
      <c r="N84" s="239">
        <f>+residencia!$D$10</f>
        <v>138.32</v>
      </c>
      <c r="O84" s="176">
        <f>+DESTINO!$D$14</f>
        <v>472.37</v>
      </c>
      <c r="P84" s="240">
        <f>F$170*E84</f>
        <v>604.75</v>
      </c>
      <c r="Q84" s="335">
        <f>SUM(M84:P84)</f>
        <v>2076.9</v>
      </c>
      <c r="R84" s="336">
        <f>L84/12</f>
        <v>2380.5133333333338</v>
      </c>
      <c r="S84" s="38"/>
      <c r="V84" s="38"/>
    </row>
    <row r="85" spans="1:22" ht="27.75" customHeight="1" thickBot="1" x14ac:dyDescent="0.25">
      <c r="A85" s="550"/>
      <c r="B85" s="199" t="s">
        <v>133</v>
      </c>
      <c r="C85" s="224"/>
      <c r="D85" s="224"/>
      <c r="E85" s="224"/>
      <c r="F85" s="125"/>
      <c r="G85" s="125"/>
      <c r="H85" s="125"/>
      <c r="I85" s="125"/>
      <c r="J85" s="125"/>
      <c r="K85" s="125"/>
      <c r="L85" s="126"/>
      <c r="M85" s="247"/>
      <c r="N85" s="247"/>
      <c r="O85" s="125"/>
      <c r="P85" s="247"/>
      <c r="Q85" s="247"/>
      <c r="R85" s="442"/>
      <c r="S85" s="38"/>
      <c r="V85" s="38"/>
    </row>
    <row r="86" spans="1:22" ht="23.25" thickBot="1" x14ac:dyDescent="0.25">
      <c r="A86" s="550"/>
      <c r="B86" s="193" t="s">
        <v>134</v>
      </c>
      <c r="C86" s="262"/>
      <c r="D86" s="262"/>
      <c r="E86" s="262"/>
      <c r="F86" s="263"/>
      <c r="G86" s="263"/>
      <c r="H86" s="263"/>
      <c r="I86" s="263"/>
      <c r="J86" s="263"/>
      <c r="K86" s="263"/>
      <c r="L86" s="264"/>
      <c r="M86" s="230"/>
      <c r="N86" s="230"/>
      <c r="O86" s="263"/>
      <c r="P86" s="230"/>
      <c r="Q86" s="230"/>
      <c r="R86" s="439"/>
      <c r="S86" s="38"/>
      <c r="V86" s="38"/>
    </row>
    <row r="87" spans="1:22" ht="23.25" thickBot="1" x14ac:dyDescent="0.25">
      <c r="A87" s="550"/>
      <c r="B87" s="271" t="s">
        <v>135</v>
      </c>
      <c r="C87" s="272" t="s">
        <v>116</v>
      </c>
      <c r="D87" s="243" t="s">
        <v>117</v>
      </c>
      <c r="E87" s="273" t="s">
        <v>118</v>
      </c>
      <c r="F87" s="188">
        <f>M87*12</f>
        <v>10337.52</v>
      </c>
      <c r="G87" s="176">
        <f>N87*12</f>
        <v>1659.84</v>
      </c>
      <c r="H87" s="176">
        <f>O87*12</f>
        <v>5668.4400000000005</v>
      </c>
      <c r="I87" s="176">
        <f>P87*12</f>
        <v>7257</v>
      </c>
      <c r="J87" s="176">
        <f>T$67+O87+P87</f>
        <v>1821.6799999999998</v>
      </c>
      <c r="K87" s="246">
        <f>T$67+O87+P87</f>
        <v>1821.6799999999998</v>
      </c>
      <c r="L87" s="129">
        <f>SUM(F87:K87)</f>
        <v>28566.160000000003</v>
      </c>
      <c r="M87" s="241">
        <f>+SUELDO!$C$10</f>
        <v>861.46</v>
      </c>
      <c r="N87" s="239">
        <f>+residencia!$D$10</f>
        <v>138.32</v>
      </c>
      <c r="O87" s="176">
        <f>+DESTINO!$D$14</f>
        <v>472.37</v>
      </c>
      <c r="P87" s="240">
        <f>F$170*E87</f>
        <v>604.75</v>
      </c>
      <c r="Q87" s="335">
        <f>SUM(M87:P87)</f>
        <v>2076.9</v>
      </c>
      <c r="R87" s="336">
        <f>L87/12</f>
        <v>2380.5133333333338</v>
      </c>
      <c r="S87" s="38"/>
      <c r="V87" s="38"/>
    </row>
    <row r="88" spans="1:22" ht="23.25" thickBot="1" x14ac:dyDescent="0.25">
      <c r="A88" s="550"/>
      <c r="B88" s="193" t="s">
        <v>136</v>
      </c>
      <c r="C88" s="262"/>
      <c r="D88" s="262"/>
      <c r="E88" s="262"/>
      <c r="F88" s="263"/>
      <c r="G88" s="263"/>
      <c r="H88" s="263"/>
      <c r="I88" s="263"/>
      <c r="J88" s="263"/>
      <c r="K88" s="263"/>
      <c r="L88" s="264"/>
      <c r="M88" s="230"/>
      <c r="N88" s="230"/>
      <c r="O88" s="263"/>
      <c r="P88" s="230"/>
      <c r="Q88" s="230"/>
      <c r="R88" s="439"/>
      <c r="S88" s="38"/>
      <c r="V88" s="38"/>
    </row>
    <row r="89" spans="1:22" ht="23.25" thickBot="1" x14ac:dyDescent="0.25">
      <c r="A89" s="550"/>
      <c r="B89" s="271" t="s">
        <v>137</v>
      </c>
      <c r="C89" s="272" t="s">
        <v>116</v>
      </c>
      <c r="D89" s="243" t="s">
        <v>117</v>
      </c>
      <c r="E89" s="273" t="s">
        <v>118</v>
      </c>
      <c r="F89" s="188">
        <f>M89*12</f>
        <v>10337.52</v>
      </c>
      <c r="G89" s="176">
        <f>N89*12</f>
        <v>1659.84</v>
      </c>
      <c r="H89" s="176">
        <f>O89*12</f>
        <v>5668.4400000000005</v>
      </c>
      <c r="I89" s="176">
        <f>P89*12</f>
        <v>7257</v>
      </c>
      <c r="J89" s="176">
        <f>T$67+O89+P89</f>
        <v>1821.6799999999998</v>
      </c>
      <c r="K89" s="246">
        <f>T$67+O89+P89</f>
        <v>1821.6799999999998</v>
      </c>
      <c r="L89" s="129">
        <f>SUM(F89:K89)</f>
        <v>28566.160000000003</v>
      </c>
      <c r="M89" s="241">
        <f>+SUELDO!$C$10</f>
        <v>861.46</v>
      </c>
      <c r="N89" s="239">
        <f>+residencia!$D$10</f>
        <v>138.32</v>
      </c>
      <c r="O89" s="176">
        <f>+DESTINO!$D$14</f>
        <v>472.37</v>
      </c>
      <c r="P89" s="240">
        <f>F$170*E89</f>
        <v>604.75</v>
      </c>
      <c r="Q89" s="335">
        <f>SUM(M89:P89)</f>
        <v>2076.9</v>
      </c>
      <c r="R89" s="336">
        <f>L89/12</f>
        <v>2380.5133333333338</v>
      </c>
      <c r="S89" s="38"/>
      <c r="V89" s="38"/>
    </row>
    <row r="90" spans="1:22" ht="23.25" thickBot="1" x14ac:dyDescent="0.25">
      <c r="A90" s="550"/>
      <c r="B90" s="193" t="s">
        <v>138</v>
      </c>
      <c r="C90" s="262"/>
      <c r="D90" s="262"/>
      <c r="E90" s="262"/>
      <c r="F90" s="263"/>
      <c r="G90" s="263"/>
      <c r="H90" s="263"/>
      <c r="I90" s="263"/>
      <c r="J90" s="263"/>
      <c r="K90" s="263"/>
      <c r="L90" s="264"/>
      <c r="M90" s="230"/>
      <c r="N90" s="230"/>
      <c r="O90" s="263"/>
      <c r="P90" s="230"/>
      <c r="Q90" s="230"/>
      <c r="R90" s="439"/>
      <c r="S90" s="38"/>
      <c r="V90" s="38"/>
    </row>
    <row r="91" spans="1:22" ht="23.25" thickBot="1" x14ac:dyDescent="0.25">
      <c r="A91" s="550"/>
      <c r="B91" s="271" t="s">
        <v>139</v>
      </c>
      <c r="C91" s="272" t="s">
        <v>116</v>
      </c>
      <c r="D91" s="243" t="s">
        <v>117</v>
      </c>
      <c r="E91" s="273" t="s">
        <v>118</v>
      </c>
      <c r="F91" s="188">
        <f>M91*12</f>
        <v>10337.52</v>
      </c>
      <c r="G91" s="176">
        <f>N91*12</f>
        <v>1659.84</v>
      </c>
      <c r="H91" s="176">
        <f>O91*12</f>
        <v>5668.4400000000005</v>
      </c>
      <c r="I91" s="176">
        <f>P91*12</f>
        <v>7257</v>
      </c>
      <c r="J91" s="176">
        <f>T$67+O91+P91</f>
        <v>1821.6799999999998</v>
      </c>
      <c r="K91" s="246">
        <f>T$67+O91+P91</f>
        <v>1821.6799999999998</v>
      </c>
      <c r="L91" s="129">
        <f>SUM(F91:K91)</f>
        <v>28566.160000000003</v>
      </c>
      <c r="M91" s="241">
        <f>+SUELDO!$C$10</f>
        <v>861.46</v>
      </c>
      <c r="N91" s="239">
        <f>+residencia!$D$10</f>
        <v>138.32</v>
      </c>
      <c r="O91" s="176">
        <f>+DESTINO!$D$14</f>
        <v>472.37</v>
      </c>
      <c r="P91" s="240">
        <f>F$170*E91</f>
        <v>604.75</v>
      </c>
      <c r="Q91" s="335">
        <f>SUM(M91:P91)</f>
        <v>2076.9</v>
      </c>
      <c r="R91" s="336">
        <f>L91/12</f>
        <v>2380.5133333333338</v>
      </c>
      <c r="S91" s="38"/>
      <c r="V91" s="38"/>
    </row>
    <row r="92" spans="1:22" ht="27.75" customHeight="1" thickBot="1" x14ac:dyDescent="0.25">
      <c r="A92" s="550"/>
      <c r="B92" s="242" t="s">
        <v>140</v>
      </c>
      <c r="C92" s="226"/>
      <c r="D92" s="226"/>
      <c r="E92" s="226"/>
      <c r="F92" s="123"/>
      <c r="G92" s="123"/>
      <c r="H92" s="123"/>
      <c r="I92" s="123"/>
      <c r="J92" s="123"/>
      <c r="K92" s="123"/>
      <c r="L92" s="124"/>
      <c r="M92" s="133"/>
      <c r="N92" s="133"/>
      <c r="O92" s="123"/>
      <c r="P92" s="133"/>
      <c r="Q92" s="133"/>
      <c r="R92" s="440"/>
      <c r="S92" s="38"/>
      <c r="V92" s="38"/>
    </row>
    <row r="93" spans="1:22" ht="23.25" customHeight="1" thickBot="1" x14ac:dyDescent="0.25">
      <c r="A93" s="550"/>
      <c r="B93" s="197" t="s">
        <v>141</v>
      </c>
      <c r="C93" s="256"/>
      <c r="D93" s="256"/>
      <c r="E93" s="256"/>
      <c r="F93" s="253"/>
      <c r="G93" s="253"/>
      <c r="H93" s="253"/>
      <c r="I93" s="253"/>
      <c r="J93" s="253"/>
      <c r="K93" s="253"/>
      <c r="L93" s="254"/>
      <c r="M93" s="222"/>
      <c r="N93" s="222"/>
      <c r="O93" s="253"/>
      <c r="P93" s="222"/>
      <c r="Q93" s="222"/>
      <c r="R93" s="441"/>
      <c r="S93" s="38"/>
      <c r="V93" s="38"/>
    </row>
    <row r="94" spans="1:22" ht="23.25" customHeight="1" thickBot="1" x14ac:dyDescent="0.25">
      <c r="A94" s="550"/>
      <c r="B94" s="274" t="s">
        <v>142</v>
      </c>
      <c r="C94" s="272" t="s">
        <v>116</v>
      </c>
      <c r="D94" s="243" t="s">
        <v>117</v>
      </c>
      <c r="E94" s="273" t="s">
        <v>118</v>
      </c>
      <c r="F94" s="188">
        <f>M94*12</f>
        <v>10337.52</v>
      </c>
      <c r="G94" s="176">
        <f>N94*12</f>
        <v>1659.84</v>
      </c>
      <c r="H94" s="176">
        <f>O94*12</f>
        <v>5668.4400000000005</v>
      </c>
      <c r="I94" s="176">
        <f>P94*12</f>
        <v>7257</v>
      </c>
      <c r="J94" s="176">
        <f>T$67+O94+P94</f>
        <v>1821.6799999999998</v>
      </c>
      <c r="K94" s="246">
        <f>T$67+O94+P94</f>
        <v>1821.6799999999998</v>
      </c>
      <c r="L94" s="129">
        <f>SUM(F94:K94)</f>
        <v>28566.160000000003</v>
      </c>
      <c r="M94" s="241">
        <f>+SUELDO!$C$10</f>
        <v>861.46</v>
      </c>
      <c r="N94" s="239">
        <f>+residencia!$D$10</f>
        <v>138.32</v>
      </c>
      <c r="O94" s="176">
        <f>+DESTINO!$D$14</f>
        <v>472.37</v>
      </c>
      <c r="P94" s="240">
        <f>F$170*E94</f>
        <v>604.75</v>
      </c>
      <c r="Q94" s="335">
        <f>SUM(M94:P94)</f>
        <v>2076.9</v>
      </c>
      <c r="R94" s="336">
        <f>L94/12</f>
        <v>2380.5133333333338</v>
      </c>
      <c r="S94" s="38"/>
      <c r="V94" s="38"/>
    </row>
    <row r="95" spans="1:22" ht="23.25" customHeight="1" thickBot="1" x14ac:dyDescent="0.25">
      <c r="A95" s="550"/>
      <c r="B95" s="193" t="s">
        <v>143</v>
      </c>
      <c r="C95" s="262"/>
      <c r="D95" s="262"/>
      <c r="E95" s="262"/>
      <c r="F95" s="263"/>
      <c r="G95" s="263"/>
      <c r="H95" s="263"/>
      <c r="I95" s="263"/>
      <c r="J95" s="263"/>
      <c r="K95" s="263"/>
      <c r="L95" s="264"/>
      <c r="M95" s="230"/>
      <c r="N95" s="230"/>
      <c r="O95" s="263"/>
      <c r="P95" s="230"/>
      <c r="Q95" s="230"/>
      <c r="R95" s="439"/>
      <c r="S95" s="38"/>
      <c r="V95" s="38"/>
    </row>
    <row r="96" spans="1:22" ht="23.25" customHeight="1" thickBot="1" x14ac:dyDescent="0.25">
      <c r="A96" s="550"/>
      <c r="B96" s="274" t="s">
        <v>144</v>
      </c>
      <c r="C96" s="272" t="s">
        <v>116</v>
      </c>
      <c r="D96" s="243" t="s">
        <v>117</v>
      </c>
      <c r="E96" s="273" t="s">
        <v>118</v>
      </c>
      <c r="F96" s="188">
        <f>M96*12</f>
        <v>10337.52</v>
      </c>
      <c r="G96" s="176">
        <f>N96*12</f>
        <v>1659.84</v>
      </c>
      <c r="H96" s="176">
        <f>O96*12</f>
        <v>5668.4400000000005</v>
      </c>
      <c r="I96" s="176">
        <f>P96*12</f>
        <v>7257</v>
      </c>
      <c r="J96" s="176">
        <f>T$67+O96+P96</f>
        <v>1821.6799999999998</v>
      </c>
      <c r="K96" s="246">
        <f>T$67+O96+P96</f>
        <v>1821.6799999999998</v>
      </c>
      <c r="L96" s="129">
        <f>SUM(F96:K96)</f>
        <v>28566.160000000003</v>
      </c>
      <c r="M96" s="241">
        <f>+SUELDO!$C$10</f>
        <v>861.46</v>
      </c>
      <c r="N96" s="239">
        <f>+residencia!$D$10</f>
        <v>138.32</v>
      </c>
      <c r="O96" s="176">
        <f>+DESTINO!$D$14</f>
        <v>472.37</v>
      </c>
      <c r="P96" s="240">
        <f>F$170*E96</f>
        <v>604.75</v>
      </c>
      <c r="Q96" s="335">
        <f>SUM(M96:P96)</f>
        <v>2076.9</v>
      </c>
      <c r="R96" s="336">
        <f>L96/12</f>
        <v>2380.5133333333338</v>
      </c>
      <c r="S96" s="38"/>
      <c r="V96" s="38"/>
    </row>
    <row r="97" spans="1:22" ht="27.75" customHeight="1" thickBot="1" x14ac:dyDescent="0.25">
      <c r="A97" s="550"/>
      <c r="B97" s="242" t="s">
        <v>145</v>
      </c>
      <c r="C97" s="226"/>
      <c r="D97" s="226"/>
      <c r="E97" s="226"/>
      <c r="F97" s="123"/>
      <c r="G97" s="123"/>
      <c r="H97" s="123"/>
      <c r="I97" s="123"/>
      <c r="J97" s="123"/>
      <c r="K97" s="123"/>
      <c r="L97" s="124"/>
      <c r="M97" s="133"/>
      <c r="N97" s="133"/>
      <c r="O97" s="123"/>
      <c r="P97" s="133"/>
      <c r="Q97" s="133"/>
      <c r="R97" s="440"/>
      <c r="S97" s="38"/>
      <c r="V97" s="38"/>
    </row>
    <row r="98" spans="1:22" ht="23.25" customHeight="1" thickBot="1" x14ac:dyDescent="0.25">
      <c r="A98" s="550"/>
      <c r="B98" s="197" t="s">
        <v>146</v>
      </c>
      <c r="C98" s="256"/>
      <c r="D98" s="256"/>
      <c r="E98" s="256"/>
      <c r="F98" s="253"/>
      <c r="G98" s="253"/>
      <c r="H98" s="253"/>
      <c r="I98" s="253"/>
      <c r="J98" s="253"/>
      <c r="K98" s="253"/>
      <c r="L98" s="254"/>
      <c r="M98" s="222"/>
      <c r="N98" s="222"/>
      <c r="O98" s="253"/>
      <c r="P98" s="222"/>
      <c r="Q98" s="222"/>
      <c r="R98" s="441"/>
      <c r="S98" s="38"/>
      <c r="V98" s="38"/>
    </row>
    <row r="99" spans="1:22" ht="23.25" customHeight="1" thickBot="1" x14ac:dyDescent="0.25">
      <c r="A99" s="550"/>
      <c r="B99" s="271" t="s">
        <v>147</v>
      </c>
      <c r="C99" s="272" t="s">
        <v>116</v>
      </c>
      <c r="D99" s="243" t="s">
        <v>117</v>
      </c>
      <c r="E99" s="273" t="s">
        <v>118</v>
      </c>
      <c r="F99" s="188">
        <f>M99*12</f>
        <v>10337.52</v>
      </c>
      <c r="G99" s="176">
        <f>N99*12</f>
        <v>1659.84</v>
      </c>
      <c r="H99" s="176">
        <f>O99*12</f>
        <v>5668.4400000000005</v>
      </c>
      <c r="I99" s="176">
        <f>P99*12</f>
        <v>7257</v>
      </c>
      <c r="J99" s="176">
        <f>T$67+O99+P99</f>
        <v>1821.6799999999998</v>
      </c>
      <c r="K99" s="246">
        <f>T$67+O99+P99</f>
        <v>1821.6799999999998</v>
      </c>
      <c r="L99" s="129">
        <f>SUM(F99:K99)</f>
        <v>28566.160000000003</v>
      </c>
      <c r="M99" s="241">
        <f>+SUELDO!$C$10</f>
        <v>861.46</v>
      </c>
      <c r="N99" s="239">
        <f>+residencia!$D$10</f>
        <v>138.32</v>
      </c>
      <c r="O99" s="176">
        <f>+DESTINO!$D$14</f>
        <v>472.37</v>
      </c>
      <c r="P99" s="240">
        <f>F$170*E99</f>
        <v>604.75</v>
      </c>
      <c r="Q99" s="335">
        <f>SUM(M99:P99)</f>
        <v>2076.9</v>
      </c>
      <c r="R99" s="336">
        <f>L99/12</f>
        <v>2380.5133333333338</v>
      </c>
      <c r="S99" s="38"/>
      <c r="V99" s="38"/>
    </row>
    <row r="100" spans="1:22" ht="23.25" customHeight="1" thickBot="1" x14ac:dyDescent="0.25">
      <c r="A100" s="550"/>
      <c r="B100" s="193" t="s">
        <v>148</v>
      </c>
      <c r="C100" s="262"/>
      <c r="D100" s="262"/>
      <c r="E100" s="262"/>
      <c r="F100" s="263"/>
      <c r="G100" s="263"/>
      <c r="H100" s="263"/>
      <c r="I100" s="263"/>
      <c r="J100" s="263"/>
      <c r="K100" s="263"/>
      <c r="L100" s="264"/>
      <c r="M100" s="230"/>
      <c r="N100" s="230"/>
      <c r="O100" s="263"/>
      <c r="P100" s="230"/>
      <c r="Q100" s="230"/>
      <c r="R100" s="439"/>
      <c r="S100" s="38"/>
      <c r="V100" s="38"/>
    </row>
    <row r="101" spans="1:22" ht="23.25" customHeight="1" thickBot="1" x14ac:dyDescent="0.25">
      <c r="A101" s="550"/>
      <c r="B101" s="271" t="s">
        <v>149</v>
      </c>
      <c r="C101" s="272" t="s">
        <v>116</v>
      </c>
      <c r="D101" s="243" t="s">
        <v>117</v>
      </c>
      <c r="E101" s="273" t="s">
        <v>118</v>
      </c>
      <c r="F101" s="188">
        <f>M101*12</f>
        <v>10337.52</v>
      </c>
      <c r="G101" s="176">
        <f>N101*12</f>
        <v>1659.84</v>
      </c>
      <c r="H101" s="176">
        <f>O101*12</f>
        <v>5668.4400000000005</v>
      </c>
      <c r="I101" s="176">
        <f>P101*12</f>
        <v>7257</v>
      </c>
      <c r="J101" s="176">
        <f>T$67+O101+P101</f>
        <v>1821.6799999999998</v>
      </c>
      <c r="K101" s="246">
        <f>T$67+O101+P101</f>
        <v>1821.6799999999998</v>
      </c>
      <c r="L101" s="129">
        <f>SUM(F101:K101)</f>
        <v>28566.160000000003</v>
      </c>
      <c r="M101" s="241">
        <f>+SUELDO!$C$10</f>
        <v>861.46</v>
      </c>
      <c r="N101" s="239">
        <f>+residencia!$D$10</f>
        <v>138.32</v>
      </c>
      <c r="O101" s="176">
        <f>+DESTINO!$D$14</f>
        <v>472.37</v>
      </c>
      <c r="P101" s="240">
        <f>F$170*E101</f>
        <v>604.75</v>
      </c>
      <c r="Q101" s="335">
        <f>SUM(M101:P101)</f>
        <v>2076.9</v>
      </c>
      <c r="R101" s="336">
        <f>L101/12</f>
        <v>2380.5133333333338</v>
      </c>
      <c r="S101" s="38"/>
      <c r="T101" s="119"/>
      <c r="V101" s="38"/>
    </row>
    <row r="102" spans="1:22" ht="27.75" customHeight="1" thickBot="1" x14ac:dyDescent="0.25">
      <c r="A102" s="550"/>
      <c r="B102" s="242" t="s">
        <v>150</v>
      </c>
      <c r="C102" s="226"/>
      <c r="D102" s="226"/>
      <c r="E102" s="226"/>
      <c r="F102" s="123"/>
      <c r="G102" s="123"/>
      <c r="H102" s="123"/>
      <c r="I102" s="123"/>
      <c r="J102" s="123"/>
      <c r="K102" s="123"/>
      <c r="L102" s="124"/>
      <c r="M102" s="133"/>
      <c r="N102" s="133"/>
      <c r="O102" s="123"/>
      <c r="P102" s="133"/>
      <c r="Q102" s="133"/>
      <c r="R102" s="440"/>
      <c r="S102" s="38"/>
      <c r="V102" s="38"/>
    </row>
    <row r="103" spans="1:22" ht="23.25" customHeight="1" thickBot="1" x14ac:dyDescent="0.25">
      <c r="A103" s="550"/>
      <c r="B103" s="197" t="s">
        <v>151</v>
      </c>
      <c r="C103" s="221"/>
      <c r="D103" s="221"/>
      <c r="E103" s="221"/>
      <c r="F103" s="253"/>
      <c r="G103" s="253"/>
      <c r="H103" s="253"/>
      <c r="I103" s="253"/>
      <c r="J103" s="253"/>
      <c r="K103" s="253"/>
      <c r="L103" s="254"/>
      <c r="M103" s="222"/>
      <c r="N103" s="222"/>
      <c r="O103" s="253"/>
      <c r="P103" s="222"/>
      <c r="Q103" s="222"/>
      <c r="R103" s="441"/>
      <c r="S103" s="38"/>
      <c r="V103" s="38"/>
    </row>
    <row r="104" spans="1:22" ht="23.25" customHeight="1" thickBot="1" x14ac:dyDescent="0.25">
      <c r="A104" s="551"/>
      <c r="B104" s="271" t="s">
        <v>152</v>
      </c>
      <c r="C104" s="272" t="s">
        <v>116</v>
      </c>
      <c r="D104" s="243" t="s">
        <v>117</v>
      </c>
      <c r="E104" s="273">
        <v>25</v>
      </c>
      <c r="F104" s="188">
        <f>M104*12</f>
        <v>10337.52</v>
      </c>
      <c r="G104" s="176">
        <f>N104*12</f>
        <v>1659.84</v>
      </c>
      <c r="H104" s="176">
        <f>O104*12</f>
        <v>5668.4400000000005</v>
      </c>
      <c r="I104" s="176">
        <f>P104*12</f>
        <v>7257</v>
      </c>
      <c r="J104" s="176">
        <f>T$67+O104+P104</f>
        <v>1821.6799999999998</v>
      </c>
      <c r="K104" s="246">
        <f>T$67+O104+P104</f>
        <v>1821.6799999999998</v>
      </c>
      <c r="L104" s="129">
        <f>SUM(F104:K104)</f>
        <v>28566.160000000003</v>
      </c>
      <c r="M104" s="241">
        <f>+SUELDO!$C$10</f>
        <v>861.46</v>
      </c>
      <c r="N104" s="239">
        <f>+residencia!$D$10</f>
        <v>138.32</v>
      </c>
      <c r="O104" s="176">
        <f>+DESTINO!$D$14</f>
        <v>472.37</v>
      </c>
      <c r="P104" s="240">
        <f>F$170*E104</f>
        <v>604.75</v>
      </c>
      <c r="Q104" s="335">
        <f>SUM(M104:P104)</f>
        <v>2076.9</v>
      </c>
      <c r="R104" s="336">
        <f>L104/12</f>
        <v>2380.5133333333338</v>
      </c>
      <c r="S104" s="38"/>
      <c r="V104" s="38"/>
    </row>
    <row r="105" spans="1:22" ht="15.75" x14ac:dyDescent="0.25">
      <c r="A105" s="41"/>
      <c r="R105" s="104"/>
      <c r="S105" s="38"/>
      <c r="V105" s="38"/>
    </row>
    <row r="106" spans="1:22" x14ac:dyDescent="0.2">
      <c r="R106" s="104"/>
      <c r="S106" s="38"/>
      <c r="V106" s="38"/>
    </row>
    <row r="107" spans="1:22" ht="16.5" thickBot="1" x14ac:dyDescent="0.3">
      <c r="A107" s="41"/>
      <c r="R107" s="104"/>
      <c r="S107" s="38"/>
      <c r="V107" s="38"/>
    </row>
    <row r="108" spans="1:22" ht="49.5" customHeight="1" thickBot="1" x14ac:dyDescent="0.3">
      <c r="A108" s="41"/>
      <c r="C108" s="419"/>
      <c r="D108" s="419"/>
      <c r="E108" s="420"/>
      <c r="F108" s="557" t="str">
        <f>F5</f>
        <v>EUROS AÑO 2024</v>
      </c>
      <c r="G108" s="558"/>
      <c r="H108" s="558"/>
      <c r="I108" s="558"/>
      <c r="J108" s="558"/>
      <c r="K108" s="558"/>
      <c r="L108" s="559"/>
      <c r="M108" s="555" t="str">
        <f>M5</f>
        <v>EUROS MENSUAL 2024</v>
      </c>
      <c r="N108" s="555"/>
      <c r="O108" s="555"/>
      <c r="P108" s="555"/>
      <c r="Q108" s="555"/>
      <c r="R108" s="556"/>
      <c r="S108" s="38"/>
      <c r="V108" s="38"/>
    </row>
    <row r="109" spans="1:22" ht="82.5" customHeight="1" thickBot="1" x14ac:dyDescent="0.25">
      <c r="A109" s="42" t="s">
        <v>57</v>
      </c>
      <c r="B109" s="107" t="s">
        <v>58</v>
      </c>
      <c r="C109" s="105" t="s">
        <v>59</v>
      </c>
      <c r="D109" s="107" t="s">
        <v>0</v>
      </c>
      <c r="E109" s="105" t="s">
        <v>1</v>
      </c>
      <c r="F109" s="344" t="s">
        <v>2</v>
      </c>
      <c r="G109" s="345" t="s">
        <v>3</v>
      </c>
      <c r="H109" s="345" t="s">
        <v>4</v>
      </c>
      <c r="I109" s="346" t="s">
        <v>332</v>
      </c>
      <c r="J109" s="345" t="s">
        <v>325</v>
      </c>
      <c r="K109" s="364" t="s">
        <v>378</v>
      </c>
      <c r="L109" s="370" t="str">
        <f>L6</f>
        <v>Total 2023 Sin
Prod. Var.</v>
      </c>
      <c r="M109" s="348" t="s">
        <v>2</v>
      </c>
      <c r="N109" s="346" t="s">
        <v>3</v>
      </c>
      <c r="O109" s="345" t="s">
        <v>4</v>
      </c>
      <c r="P109" s="42" t="str">
        <f>P6</f>
        <v xml:space="preserve">Compl.
Específico </v>
      </c>
      <c r="Q109" s="352" t="s">
        <v>330</v>
      </c>
      <c r="R109" s="347" t="s">
        <v>331</v>
      </c>
      <c r="S109" s="38"/>
      <c r="T109" s="326" t="s">
        <v>341</v>
      </c>
      <c r="V109" s="38"/>
    </row>
    <row r="110" spans="1:22" ht="27.75" customHeight="1" thickBot="1" x14ac:dyDescent="0.25">
      <c r="A110" s="549" t="s">
        <v>153</v>
      </c>
      <c r="B110" s="111" t="s">
        <v>154</v>
      </c>
      <c r="C110" s="116"/>
      <c r="D110" s="116"/>
      <c r="E110" s="116"/>
      <c r="F110" s="124"/>
      <c r="G110" s="124"/>
      <c r="H110" s="124"/>
      <c r="I110" s="124"/>
      <c r="J110" s="124"/>
      <c r="K110" s="124"/>
      <c r="L110" s="124"/>
      <c r="M110" s="359"/>
      <c r="N110" s="359"/>
      <c r="O110" s="123"/>
      <c r="P110" s="360"/>
      <c r="Q110" s="367"/>
      <c r="R110" s="368"/>
      <c r="S110" s="38"/>
      <c r="T110" s="152" t="s">
        <v>337</v>
      </c>
      <c r="V110" s="38"/>
    </row>
    <row r="111" spans="1:22" ht="23.25" customHeight="1" thickBot="1" x14ac:dyDescent="0.25">
      <c r="A111" s="550"/>
      <c r="B111" s="506" t="s">
        <v>155</v>
      </c>
      <c r="C111" s="523"/>
      <c r="D111" s="523"/>
      <c r="E111" s="523"/>
      <c r="F111" s="524"/>
      <c r="G111" s="524"/>
      <c r="H111" s="524"/>
      <c r="I111" s="524"/>
      <c r="J111" s="524"/>
      <c r="K111" s="524"/>
      <c r="L111" s="525"/>
      <c r="M111" s="526"/>
      <c r="N111" s="526"/>
      <c r="O111" s="524"/>
      <c r="P111" s="527"/>
      <c r="Q111" s="528"/>
      <c r="R111" s="529"/>
      <c r="S111" s="38"/>
      <c r="T111" s="152">
        <f>+SUELDO!C24</f>
        <v>710.44</v>
      </c>
      <c r="V111" s="38"/>
    </row>
    <row r="112" spans="1:22" ht="23.25" customHeight="1" thickBot="1" x14ac:dyDescent="0.25">
      <c r="A112" s="550"/>
      <c r="B112" s="530" t="s">
        <v>17</v>
      </c>
      <c r="C112" s="267" t="s">
        <v>156</v>
      </c>
      <c r="D112" s="244">
        <v>16</v>
      </c>
      <c r="E112" s="287">
        <v>28</v>
      </c>
      <c r="F112" s="531">
        <f t="shared" ref="F112" si="5">M112*12</f>
        <v>8603.76</v>
      </c>
      <c r="G112" s="317">
        <f t="shared" ref="G112" si="6">N112*12</f>
        <v>1368.3600000000001</v>
      </c>
      <c r="H112" s="317">
        <f t="shared" ref="H112" si="7">O112*12</f>
        <v>5024.28</v>
      </c>
      <c r="I112" s="317">
        <f t="shared" ref="I112" si="8">P112*12</f>
        <v>8127.84</v>
      </c>
      <c r="J112" s="317">
        <f>T$111+O112+P112</f>
        <v>1806.4500000000003</v>
      </c>
      <c r="K112" s="532">
        <f>T$111+O112+P112</f>
        <v>1806.4500000000003</v>
      </c>
      <c r="L112" s="533">
        <f>SUM(F112:K112)</f>
        <v>26737.140000000003</v>
      </c>
      <c r="M112" s="452">
        <f>+SUELDO!$C$11</f>
        <v>716.98</v>
      </c>
      <c r="N112" s="311">
        <f>+residencia!$D$12</f>
        <v>114.03</v>
      </c>
      <c r="O112" s="317">
        <f>+DESTINO!$D$12</f>
        <v>418.69</v>
      </c>
      <c r="P112" s="312">
        <f>F$170*E112</f>
        <v>677.32</v>
      </c>
      <c r="Q112" s="337">
        <f>SUM(M112:P112)</f>
        <v>1927.02</v>
      </c>
      <c r="R112" s="338">
        <f>L112/12</f>
        <v>2228.0950000000003</v>
      </c>
      <c r="S112" s="38"/>
      <c r="T112" s="120"/>
      <c r="V112" s="38"/>
    </row>
    <row r="113" spans="1:22" ht="23.25" customHeight="1" x14ac:dyDescent="0.2">
      <c r="A113" s="550"/>
      <c r="B113" s="530" t="s">
        <v>17</v>
      </c>
      <c r="C113" s="267" t="s">
        <v>156</v>
      </c>
      <c r="D113" s="244" t="s">
        <v>157</v>
      </c>
      <c r="E113" s="287" t="s">
        <v>118</v>
      </c>
      <c r="F113" s="531">
        <f t="shared" ref="F113:I114" si="9">M113*12</f>
        <v>8603.76</v>
      </c>
      <c r="G113" s="317">
        <f t="shared" si="9"/>
        <v>1368.3600000000001</v>
      </c>
      <c r="H113" s="317">
        <f t="shared" si="9"/>
        <v>4379.6400000000003</v>
      </c>
      <c r="I113" s="317">
        <f t="shared" si="9"/>
        <v>7257</v>
      </c>
      <c r="J113" s="317">
        <f>T$111+O113+P113</f>
        <v>1680.16</v>
      </c>
      <c r="K113" s="532">
        <f>T$111+O113+P113</f>
        <v>1680.16</v>
      </c>
      <c r="L113" s="533">
        <f>SUM(F113:K113)</f>
        <v>24969.08</v>
      </c>
      <c r="M113" s="452">
        <f>+SUELDO!$C$11</f>
        <v>716.98</v>
      </c>
      <c r="N113" s="311">
        <f>+residencia!$D$12</f>
        <v>114.03</v>
      </c>
      <c r="O113" s="317">
        <f>+DESTINO!$D$10</f>
        <v>364.97</v>
      </c>
      <c r="P113" s="312">
        <f>F$170*E113</f>
        <v>604.75</v>
      </c>
      <c r="Q113" s="337">
        <f>SUM(M113:P113)</f>
        <v>1800.73</v>
      </c>
      <c r="R113" s="338">
        <f>L113/12</f>
        <v>2080.7566666666667</v>
      </c>
      <c r="S113" s="38"/>
      <c r="V113" s="38"/>
    </row>
    <row r="114" spans="1:22" ht="23.25" customHeight="1" thickBot="1" x14ac:dyDescent="0.25">
      <c r="A114" s="550"/>
      <c r="B114" s="534" t="s">
        <v>158</v>
      </c>
      <c r="C114" s="268" t="s">
        <v>156</v>
      </c>
      <c r="D114" s="245" t="s">
        <v>157</v>
      </c>
      <c r="E114" s="288" t="s">
        <v>159</v>
      </c>
      <c r="F114" s="535">
        <f t="shared" si="9"/>
        <v>8603.76</v>
      </c>
      <c r="G114" s="319">
        <f t="shared" si="9"/>
        <v>1368.3600000000001</v>
      </c>
      <c r="H114" s="319">
        <f t="shared" si="9"/>
        <v>4379.6400000000003</v>
      </c>
      <c r="I114" s="319">
        <f t="shared" si="9"/>
        <v>6676.4400000000005</v>
      </c>
      <c r="J114" s="319">
        <f>T$111+O114+P114</f>
        <v>1631.7800000000002</v>
      </c>
      <c r="K114" s="536">
        <f>T$111+O114+P114</f>
        <v>1631.7800000000002</v>
      </c>
      <c r="L114" s="537">
        <f>SUM(F114:K114)</f>
        <v>24291.760000000002</v>
      </c>
      <c r="M114" s="418">
        <f>+SUELDO!$C$11</f>
        <v>716.98</v>
      </c>
      <c r="N114" s="162">
        <f>+residencia!$D$12</f>
        <v>114.03</v>
      </c>
      <c r="O114" s="319">
        <f>+DESTINO!$D$10</f>
        <v>364.97</v>
      </c>
      <c r="P114" s="308">
        <f>F$170*E114</f>
        <v>556.37</v>
      </c>
      <c r="Q114" s="339">
        <f>SUM(M114:P114)</f>
        <v>1752.35</v>
      </c>
      <c r="R114" s="340">
        <f>L114/12</f>
        <v>2024.3133333333335</v>
      </c>
      <c r="S114" s="38"/>
      <c r="V114" s="38"/>
    </row>
    <row r="115" spans="1:22" ht="27.75" customHeight="1" thickBot="1" x14ac:dyDescent="0.25">
      <c r="A115" s="550"/>
      <c r="B115" s="538" t="s">
        <v>160</v>
      </c>
      <c r="C115" s="17"/>
      <c r="D115" s="17"/>
      <c r="E115" s="17"/>
      <c r="F115" s="509"/>
      <c r="G115" s="509"/>
      <c r="H115" s="509"/>
      <c r="I115" s="509"/>
      <c r="J115" s="509"/>
      <c r="K115" s="509"/>
      <c r="L115" s="509"/>
      <c r="M115" s="539"/>
      <c r="N115" s="539"/>
      <c r="O115" s="540"/>
      <c r="P115" s="539"/>
      <c r="Q115" s="541"/>
      <c r="R115" s="511"/>
      <c r="S115" s="38"/>
      <c r="U115" s="98"/>
      <c r="V115" s="38"/>
    </row>
    <row r="116" spans="1:22" ht="23.25" customHeight="1" thickBot="1" x14ac:dyDescent="0.25">
      <c r="A116" s="550"/>
      <c r="B116" s="197" t="s">
        <v>161</v>
      </c>
      <c r="C116" s="256"/>
      <c r="D116" s="256"/>
      <c r="E116" s="256"/>
      <c r="F116" s="253"/>
      <c r="G116" s="253"/>
      <c r="H116" s="253"/>
      <c r="I116" s="253"/>
      <c r="J116" s="253"/>
      <c r="K116" s="253"/>
      <c r="L116" s="254"/>
      <c r="M116" s="222"/>
      <c r="N116" s="222"/>
      <c r="O116" s="253"/>
      <c r="P116" s="222"/>
      <c r="Q116" s="443"/>
      <c r="R116" s="441"/>
      <c r="S116" s="38"/>
      <c r="V116" s="38"/>
    </row>
    <row r="117" spans="1:22" ht="23.25" customHeight="1" thickBot="1" x14ac:dyDescent="0.25">
      <c r="A117" s="550"/>
      <c r="B117" s="271" t="s">
        <v>162</v>
      </c>
      <c r="C117" s="272" t="s">
        <v>156</v>
      </c>
      <c r="D117" s="243" t="s">
        <v>157</v>
      </c>
      <c r="E117" s="273" t="s">
        <v>65</v>
      </c>
      <c r="F117" s="286">
        <f>M117*12</f>
        <v>8603.76</v>
      </c>
      <c r="G117" s="176">
        <f>N117*12</f>
        <v>1368.3600000000001</v>
      </c>
      <c r="H117" s="176">
        <f>O117*12</f>
        <v>4379.6400000000003</v>
      </c>
      <c r="I117" s="176">
        <f>P117*12</f>
        <v>6966.7200000000012</v>
      </c>
      <c r="J117" s="176">
        <f>T$111+O117+P117</f>
        <v>1655.9700000000003</v>
      </c>
      <c r="K117" s="296">
        <f>T$111+O117+P117</f>
        <v>1655.9700000000003</v>
      </c>
      <c r="L117" s="129">
        <f>SUM(F117:K117)</f>
        <v>24630.420000000006</v>
      </c>
      <c r="M117" s="241">
        <f>+SUELDO!$C$11</f>
        <v>716.98</v>
      </c>
      <c r="N117" s="239">
        <f>+residencia!$D$12</f>
        <v>114.03</v>
      </c>
      <c r="O117" s="176">
        <f>+DESTINO!$D$10</f>
        <v>364.97</v>
      </c>
      <c r="P117" s="444">
        <f>F$170*E117</f>
        <v>580.56000000000006</v>
      </c>
      <c r="Q117" s="343">
        <f>SUM(M117:P117)</f>
        <v>1776.54</v>
      </c>
      <c r="R117" s="336">
        <f>L117/12</f>
        <v>2052.5350000000003</v>
      </c>
      <c r="S117" s="38"/>
      <c r="V117" s="38"/>
    </row>
    <row r="118" spans="1:22" ht="27.75" customHeight="1" thickBot="1" x14ac:dyDescent="0.25">
      <c r="A118" s="550"/>
      <c r="B118" s="242" t="s">
        <v>163</v>
      </c>
      <c r="C118" s="226"/>
      <c r="D118" s="226"/>
      <c r="E118" s="226"/>
      <c r="F118" s="123"/>
      <c r="G118" s="123"/>
      <c r="H118" s="123"/>
      <c r="I118" s="123"/>
      <c r="J118" s="123"/>
      <c r="K118" s="123"/>
      <c r="L118" s="124"/>
      <c r="M118" s="260"/>
      <c r="N118" s="260"/>
      <c r="O118" s="261"/>
      <c r="P118" s="260"/>
      <c r="Q118" s="260"/>
      <c r="R118" s="445"/>
      <c r="S118" s="38"/>
      <c r="V118" s="38"/>
    </row>
    <row r="119" spans="1:22" ht="23.25" customHeight="1" thickBot="1" x14ac:dyDescent="0.25">
      <c r="A119" s="550"/>
      <c r="B119" s="197" t="s">
        <v>164</v>
      </c>
      <c r="C119" s="256"/>
      <c r="D119" s="256"/>
      <c r="E119" s="256"/>
      <c r="F119" s="253"/>
      <c r="G119" s="253"/>
      <c r="H119" s="253"/>
      <c r="I119" s="253"/>
      <c r="J119" s="253"/>
      <c r="K119" s="253"/>
      <c r="L119" s="254"/>
      <c r="M119" s="233"/>
      <c r="N119" s="233"/>
      <c r="O119" s="255"/>
      <c r="P119" s="233"/>
      <c r="Q119" s="233"/>
      <c r="R119" s="446"/>
      <c r="S119" s="38"/>
      <c r="V119" s="38"/>
    </row>
    <row r="120" spans="1:22" ht="23.25" customHeight="1" thickBot="1" x14ac:dyDescent="0.25">
      <c r="A120" s="550"/>
      <c r="B120" s="271" t="s">
        <v>165</v>
      </c>
      <c r="C120" s="272" t="s">
        <v>156</v>
      </c>
      <c r="D120" s="243" t="s">
        <v>157</v>
      </c>
      <c r="E120" s="273" t="s">
        <v>118</v>
      </c>
      <c r="F120" s="286">
        <f>M120*12</f>
        <v>8603.76</v>
      </c>
      <c r="G120" s="176">
        <f>N120*12</f>
        <v>1368.3600000000001</v>
      </c>
      <c r="H120" s="176">
        <f>O120*12</f>
        <v>4379.6400000000003</v>
      </c>
      <c r="I120" s="176">
        <f>P120*12</f>
        <v>7257</v>
      </c>
      <c r="J120" s="176">
        <f>T$111+O120+P120</f>
        <v>1680.16</v>
      </c>
      <c r="K120" s="296">
        <f>T$111+O120+P120</f>
        <v>1680.16</v>
      </c>
      <c r="L120" s="129">
        <f>SUM(F120:K120)</f>
        <v>24969.08</v>
      </c>
      <c r="M120" s="241">
        <f>+SUELDO!$C$11</f>
        <v>716.98</v>
      </c>
      <c r="N120" s="239">
        <f>+residencia!$D$12</f>
        <v>114.03</v>
      </c>
      <c r="O120" s="176">
        <f>+DESTINO!$D$10</f>
        <v>364.97</v>
      </c>
      <c r="P120" s="304">
        <f>F$170*E120</f>
        <v>604.75</v>
      </c>
      <c r="Q120" s="343">
        <f>SUM(M120:P120)</f>
        <v>1800.73</v>
      </c>
      <c r="R120" s="336">
        <f>L120/12</f>
        <v>2080.7566666666667</v>
      </c>
      <c r="S120" s="38"/>
      <c r="V120" s="38"/>
    </row>
    <row r="121" spans="1:22" ht="23.25" customHeight="1" thickBot="1" x14ac:dyDescent="0.25">
      <c r="A121" s="550"/>
      <c r="B121" s="193" t="s">
        <v>166</v>
      </c>
      <c r="C121" s="262"/>
      <c r="D121" s="262"/>
      <c r="E121" s="262"/>
      <c r="F121" s="263"/>
      <c r="G121" s="263"/>
      <c r="H121" s="263"/>
      <c r="I121" s="263"/>
      <c r="J121" s="263"/>
      <c r="K121" s="263"/>
      <c r="L121" s="264"/>
      <c r="M121" s="237"/>
      <c r="N121" s="237"/>
      <c r="O121" s="265"/>
      <c r="P121" s="237"/>
      <c r="Q121" s="237"/>
      <c r="R121" s="447"/>
      <c r="S121" s="38"/>
      <c r="V121" s="38"/>
    </row>
    <row r="122" spans="1:22" ht="23.25" customHeight="1" thickBot="1" x14ac:dyDescent="0.25">
      <c r="A122" s="550"/>
      <c r="B122" s="271" t="s">
        <v>167</v>
      </c>
      <c r="C122" s="272" t="s">
        <v>156</v>
      </c>
      <c r="D122" s="243" t="s">
        <v>157</v>
      </c>
      <c r="E122" s="273" t="s">
        <v>159</v>
      </c>
      <c r="F122" s="286">
        <f>M122*12</f>
        <v>8603.76</v>
      </c>
      <c r="G122" s="176">
        <f>N122*12</f>
        <v>1368.3600000000001</v>
      </c>
      <c r="H122" s="176">
        <f>O122*12</f>
        <v>4379.6400000000003</v>
      </c>
      <c r="I122" s="176">
        <f>P122*12</f>
        <v>6676.4400000000005</v>
      </c>
      <c r="J122" s="176">
        <f>T$111+O122+P122</f>
        <v>1631.7800000000002</v>
      </c>
      <c r="K122" s="296">
        <f>T$111+O122+P122</f>
        <v>1631.7800000000002</v>
      </c>
      <c r="L122" s="129">
        <f>SUM(F122:K122)</f>
        <v>24291.760000000002</v>
      </c>
      <c r="M122" s="241">
        <f>+SUELDO!$C$11</f>
        <v>716.98</v>
      </c>
      <c r="N122" s="239">
        <f>+residencia!$D$12</f>
        <v>114.03</v>
      </c>
      <c r="O122" s="176">
        <f>+DESTINO!$D$10</f>
        <v>364.97</v>
      </c>
      <c r="P122" s="304">
        <f>F$170*E122</f>
        <v>556.37</v>
      </c>
      <c r="Q122" s="343">
        <f>SUM(M122:P122)</f>
        <v>1752.35</v>
      </c>
      <c r="R122" s="336">
        <f>L122/12</f>
        <v>2024.3133333333335</v>
      </c>
      <c r="S122" s="38"/>
      <c r="V122" s="38"/>
    </row>
    <row r="123" spans="1:22" ht="23.25" customHeight="1" thickBot="1" x14ac:dyDescent="0.25">
      <c r="A123" s="550"/>
      <c r="B123" s="193" t="s">
        <v>168</v>
      </c>
      <c r="C123" s="262"/>
      <c r="D123" s="262"/>
      <c r="E123" s="262"/>
      <c r="F123" s="263"/>
      <c r="G123" s="263"/>
      <c r="H123" s="263"/>
      <c r="I123" s="263"/>
      <c r="J123" s="263"/>
      <c r="K123" s="263"/>
      <c r="L123" s="264"/>
      <c r="M123" s="237"/>
      <c r="N123" s="237"/>
      <c r="O123" s="265"/>
      <c r="P123" s="237"/>
      <c r="Q123" s="428"/>
      <c r="R123" s="429"/>
      <c r="S123" s="38"/>
      <c r="V123" s="38"/>
    </row>
    <row r="124" spans="1:22" ht="23.25" customHeight="1" thickBot="1" x14ac:dyDescent="0.25">
      <c r="A124" s="550"/>
      <c r="B124" s="271" t="s">
        <v>169</v>
      </c>
      <c r="C124" s="272" t="s">
        <v>156</v>
      </c>
      <c r="D124" s="243" t="s">
        <v>157</v>
      </c>
      <c r="E124" s="273" t="s">
        <v>159</v>
      </c>
      <c r="F124" s="286">
        <f>M124*12</f>
        <v>8603.76</v>
      </c>
      <c r="G124" s="176">
        <f>N124*12</f>
        <v>1368.3600000000001</v>
      </c>
      <c r="H124" s="176">
        <f>O124*12</f>
        <v>4379.6400000000003</v>
      </c>
      <c r="I124" s="176">
        <f>P124*12</f>
        <v>6676.4400000000005</v>
      </c>
      <c r="J124" s="176">
        <f>T$111+O124+P124</f>
        <v>1631.7800000000002</v>
      </c>
      <c r="K124" s="296">
        <f>T$111+O124+P124</f>
        <v>1631.7800000000002</v>
      </c>
      <c r="L124" s="129">
        <f>SUM(F124:K124)</f>
        <v>24291.760000000002</v>
      </c>
      <c r="M124" s="241">
        <f>+SUELDO!$C$11</f>
        <v>716.98</v>
      </c>
      <c r="N124" s="239">
        <f>+residencia!$D$12</f>
        <v>114.03</v>
      </c>
      <c r="O124" s="176">
        <f>+DESTINO!$D$10</f>
        <v>364.97</v>
      </c>
      <c r="P124" s="304">
        <f>F$170*E124</f>
        <v>556.37</v>
      </c>
      <c r="Q124" s="343">
        <f>SUM(M124:P124)</f>
        <v>1752.35</v>
      </c>
      <c r="R124" s="336">
        <f>L124/12</f>
        <v>2024.3133333333335</v>
      </c>
      <c r="S124" s="38"/>
      <c r="V124" s="38"/>
    </row>
    <row r="125" spans="1:22" ht="23.25" customHeight="1" thickBot="1" x14ac:dyDescent="0.25">
      <c r="A125" s="550"/>
      <c r="B125" s="193" t="s">
        <v>170</v>
      </c>
      <c r="C125" s="262"/>
      <c r="D125" s="262"/>
      <c r="E125" s="262"/>
      <c r="F125" s="263"/>
      <c r="G125" s="263"/>
      <c r="H125" s="263"/>
      <c r="I125" s="263"/>
      <c r="J125" s="263"/>
      <c r="K125" s="263"/>
      <c r="L125" s="264"/>
      <c r="M125" s="237"/>
      <c r="N125" s="237"/>
      <c r="O125" s="265"/>
      <c r="P125" s="237"/>
      <c r="Q125" s="428"/>
      <c r="R125" s="429"/>
      <c r="S125" s="38"/>
      <c r="V125" s="38"/>
    </row>
    <row r="126" spans="1:22" ht="23.25" customHeight="1" thickBot="1" x14ac:dyDescent="0.25">
      <c r="A126" s="550"/>
      <c r="B126" s="271" t="s">
        <v>171</v>
      </c>
      <c r="C126" s="272" t="s">
        <v>156</v>
      </c>
      <c r="D126" s="243" t="s">
        <v>157</v>
      </c>
      <c r="E126" s="273" t="s">
        <v>159</v>
      </c>
      <c r="F126" s="286">
        <f>M126*12</f>
        <v>8603.76</v>
      </c>
      <c r="G126" s="176">
        <f>N126*12</f>
        <v>1368.3600000000001</v>
      </c>
      <c r="H126" s="176">
        <f>O126*12</f>
        <v>4379.6400000000003</v>
      </c>
      <c r="I126" s="176">
        <f>P126*12</f>
        <v>6676.4400000000005</v>
      </c>
      <c r="J126" s="176">
        <f>T$111+O126+P126</f>
        <v>1631.7800000000002</v>
      </c>
      <c r="K126" s="296">
        <f>T$111+O126+P126</f>
        <v>1631.7800000000002</v>
      </c>
      <c r="L126" s="129">
        <f>SUM(F126:K126)</f>
        <v>24291.760000000002</v>
      </c>
      <c r="M126" s="241">
        <f>+SUELDO!$C$11</f>
        <v>716.98</v>
      </c>
      <c r="N126" s="239">
        <f>+residencia!$D$12</f>
        <v>114.03</v>
      </c>
      <c r="O126" s="176">
        <f>+DESTINO!$D$10</f>
        <v>364.97</v>
      </c>
      <c r="P126" s="304">
        <f>F$170*E126</f>
        <v>556.37</v>
      </c>
      <c r="Q126" s="343">
        <f>SUM(M126:P126)</f>
        <v>1752.35</v>
      </c>
      <c r="R126" s="336">
        <f>L126/12</f>
        <v>2024.3133333333335</v>
      </c>
      <c r="S126" s="38"/>
      <c r="V126" s="38"/>
    </row>
    <row r="127" spans="1:22" ht="23.25" customHeight="1" thickBot="1" x14ac:dyDescent="0.25">
      <c r="A127" s="550"/>
      <c r="B127" s="193" t="s">
        <v>172</v>
      </c>
      <c r="C127" s="262"/>
      <c r="D127" s="262"/>
      <c r="E127" s="262"/>
      <c r="F127" s="263"/>
      <c r="G127" s="263"/>
      <c r="H127" s="263"/>
      <c r="I127" s="263"/>
      <c r="J127" s="263"/>
      <c r="K127" s="263"/>
      <c r="L127" s="264"/>
      <c r="M127" s="237"/>
      <c r="N127" s="237"/>
      <c r="O127" s="265"/>
      <c r="P127" s="237"/>
      <c r="Q127" s="237"/>
      <c r="R127" s="447"/>
      <c r="S127" s="38"/>
      <c r="V127" s="38"/>
    </row>
    <row r="128" spans="1:22" ht="23.25" customHeight="1" thickBot="1" x14ac:dyDescent="0.25">
      <c r="A128" s="550"/>
      <c r="B128" s="274" t="s">
        <v>173</v>
      </c>
      <c r="C128" s="272" t="s">
        <v>156</v>
      </c>
      <c r="D128" s="243" t="s">
        <v>157</v>
      </c>
      <c r="E128" s="273" t="s">
        <v>159</v>
      </c>
      <c r="F128" s="286">
        <f>M128*12</f>
        <v>8603.76</v>
      </c>
      <c r="G128" s="176">
        <f>N128*12</f>
        <v>1368.3600000000001</v>
      </c>
      <c r="H128" s="176">
        <f>O128*12</f>
        <v>4379.6400000000003</v>
      </c>
      <c r="I128" s="176">
        <f>P128*12</f>
        <v>6676.4400000000005</v>
      </c>
      <c r="J128" s="176">
        <f>T$111+O128+P128</f>
        <v>1631.7800000000002</v>
      </c>
      <c r="K128" s="296">
        <f>T$111+O128+P128</f>
        <v>1631.7800000000002</v>
      </c>
      <c r="L128" s="129">
        <f>SUM(F128:K128)</f>
        <v>24291.760000000002</v>
      </c>
      <c r="M128" s="241">
        <f>+SUELDO!$C$11</f>
        <v>716.98</v>
      </c>
      <c r="N128" s="239">
        <f>+residencia!$D$12</f>
        <v>114.03</v>
      </c>
      <c r="O128" s="176">
        <f>+DESTINO!$D$10</f>
        <v>364.97</v>
      </c>
      <c r="P128" s="304">
        <f>F$170*E128</f>
        <v>556.37</v>
      </c>
      <c r="Q128" s="343">
        <f>SUM(M128:P128)</f>
        <v>1752.35</v>
      </c>
      <c r="R128" s="336">
        <f>L128/12</f>
        <v>2024.3133333333335</v>
      </c>
      <c r="S128" s="38"/>
      <c r="V128" s="38"/>
    </row>
    <row r="129" spans="1:22" ht="28.5" customHeight="1" thickBot="1" x14ac:dyDescent="0.25">
      <c r="A129" s="550"/>
      <c r="B129" s="242" t="s">
        <v>174</v>
      </c>
      <c r="C129" s="226"/>
      <c r="D129" s="226"/>
      <c r="E129" s="226"/>
      <c r="F129" s="123"/>
      <c r="G129" s="123"/>
      <c r="H129" s="123"/>
      <c r="I129" s="123"/>
      <c r="J129" s="123"/>
      <c r="K129" s="123"/>
      <c r="L129" s="124"/>
      <c r="M129" s="260"/>
      <c r="N129" s="260"/>
      <c r="O129" s="261"/>
      <c r="P129" s="260"/>
      <c r="Q129" s="431"/>
      <c r="R129" s="432"/>
      <c r="S129" s="38"/>
      <c r="V129" s="38"/>
    </row>
    <row r="130" spans="1:22" ht="23.25" customHeight="1" thickBot="1" x14ac:dyDescent="0.25">
      <c r="A130" s="550"/>
      <c r="B130" s="197" t="s">
        <v>14</v>
      </c>
      <c r="C130" s="256"/>
      <c r="D130" s="256"/>
      <c r="E130" s="256"/>
      <c r="F130" s="253"/>
      <c r="G130" s="253"/>
      <c r="H130" s="253"/>
      <c r="I130" s="253"/>
      <c r="J130" s="253"/>
      <c r="K130" s="253"/>
      <c r="L130" s="254"/>
      <c r="M130" s="233"/>
      <c r="N130" s="233"/>
      <c r="O130" s="255"/>
      <c r="P130" s="233"/>
      <c r="Q130" s="434"/>
      <c r="R130" s="435"/>
      <c r="S130" s="38"/>
      <c r="V130" s="38"/>
    </row>
    <row r="131" spans="1:22" ht="23.25" customHeight="1" thickBot="1" x14ac:dyDescent="0.25">
      <c r="A131" s="550"/>
      <c r="B131" s="271" t="s">
        <v>175</v>
      </c>
      <c r="C131" s="272" t="s">
        <v>156</v>
      </c>
      <c r="D131" s="243" t="s">
        <v>157</v>
      </c>
      <c r="E131" s="297" t="s">
        <v>118</v>
      </c>
      <c r="F131" s="286">
        <f>M131*12</f>
        <v>8603.76</v>
      </c>
      <c r="G131" s="176">
        <f>N131*12</f>
        <v>1368.3600000000001</v>
      </c>
      <c r="H131" s="176">
        <f>O131*12</f>
        <v>4379.6400000000003</v>
      </c>
      <c r="I131" s="176">
        <f>P131*12</f>
        <v>7257</v>
      </c>
      <c r="J131" s="176">
        <f>T$111+O131+P131</f>
        <v>1680.16</v>
      </c>
      <c r="K131" s="296">
        <f>T$111+O131+P131</f>
        <v>1680.16</v>
      </c>
      <c r="L131" s="129">
        <f>SUM(F131:K131)</f>
        <v>24969.08</v>
      </c>
      <c r="M131" s="241">
        <f>+SUELDO!$C$11</f>
        <v>716.98</v>
      </c>
      <c r="N131" s="239">
        <f>+residencia!$D$12</f>
        <v>114.03</v>
      </c>
      <c r="O131" s="176">
        <f>+DESTINO!$D$10</f>
        <v>364.97</v>
      </c>
      <c r="P131" s="304">
        <f>F$170*E131</f>
        <v>604.75</v>
      </c>
      <c r="Q131" s="343">
        <f>SUM(M131:P131)</f>
        <v>1800.73</v>
      </c>
      <c r="R131" s="336">
        <f>L131/12</f>
        <v>2080.7566666666667</v>
      </c>
      <c r="S131" s="38"/>
      <c r="V131" s="38"/>
    </row>
    <row r="132" spans="1:22" ht="27.75" customHeight="1" thickBot="1" x14ac:dyDescent="0.25">
      <c r="A132" s="550"/>
      <c r="B132" s="242" t="s">
        <v>176</v>
      </c>
      <c r="C132" s="226"/>
      <c r="D132" s="226"/>
      <c r="E132" s="226"/>
      <c r="F132" s="123"/>
      <c r="G132" s="123"/>
      <c r="H132" s="123"/>
      <c r="I132" s="123"/>
      <c r="J132" s="123"/>
      <c r="K132" s="123"/>
      <c r="L132" s="124"/>
      <c r="M132" s="260"/>
      <c r="N132" s="260"/>
      <c r="O132" s="261"/>
      <c r="P132" s="260"/>
      <c r="Q132" s="431"/>
      <c r="R132" s="432"/>
      <c r="S132" s="38"/>
      <c r="V132" s="38"/>
    </row>
    <row r="133" spans="1:22" ht="23.25" customHeight="1" thickBot="1" x14ac:dyDescent="0.25">
      <c r="A133" s="550"/>
      <c r="B133" s="197" t="s">
        <v>177</v>
      </c>
      <c r="C133" s="256"/>
      <c r="D133" s="256"/>
      <c r="E133" s="256"/>
      <c r="F133" s="253"/>
      <c r="G133" s="253"/>
      <c r="H133" s="253"/>
      <c r="I133" s="253"/>
      <c r="J133" s="253"/>
      <c r="K133" s="253"/>
      <c r="L133" s="254"/>
      <c r="M133" s="233"/>
      <c r="N133" s="233"/>
      <c r="O133" s="255"/>
      <c r="P133" s="233"/>
      <c r="Q133" s="434"/>
      <c r="R133" s="435"/>
      <c r="S133" s="38"/>
      <c r="V133" s="38"/>
    </row>
    <row r="134" spans="1:22" ht="23.25" customHeight="1" thickBot="1" x14ac:dyDescent="0.25">
      <c r="A134" s="550"/>
      <c r="B134" s="271" t="s">
        <v>178</v>
      </c>
      <c r="C134" s="272" t="s">
        <v>156</v>
      </c>
      <c r="D134" s="243" t="s">
        <v>157</v>
      </c>
      <c r="E134" s="273" t="s">
        <v>159</v>
      </c>
      <c r="F134" s="286">
        <f>M134*12</f>
        <v>8603.76</v>
      </c>
      <c r="G134" s="176">
        <f>N134*12</f>
        <v>1368.3600000000001</v>
      </c>
      <c r="H134" s="176">
        <f>O134*12</f>
        <v>4379.6400000000003</v>
      </c>
      <c r="I134" s="176">
        <f>P134*12</f>
        <v>6676.4400000000005</v>
      </c>
      <c r="J134" s="176">
        <f>T$111+O134+P134</f>
        <v>1631.7800000000002</v>
      </c>
      <c r="K134" s="246">
        <f>T$111+O134+P134</f>
        <v>1631.7800000000002</v>
      </c>
      <c r="L134" s="129">
        <f>SUM(F134:K134)</f>
        <v>24291.760000000002</v>
      </c>
      <c r="M134" s="241">
        <f>+SUELDO!$C$11</f>
        <v>716.98</v>
      </c>
      <c r="N134" s="239">
        <f>+residencia!$D$12</f>
        <v>114.03</v>
      </c>
      <c r="O134" s="176">
        <f>+DESTINO!$D$10</f>
        <v>364.97</v>
      </c>
      <c r="P134" s="304">
        <f>F$170*E134</f>
        <v>556.37</v>
      </c>
      <c r="Q134" s="335">
        <f>SUM(M134:P134)</f>
        <v>1752.35</v>
      </c>
      <c r="R134" s="336">
        <f>L134/12</f>
        <v>2024.3133333333335</v>
      </c>
      <c r="S134" s="38"/>
      <c r="V134" s="38"/>
    </row>
    <row r="135" spans="1:22" ht="27.75" customHeight="1" thickBot="1" x14ac:dyDescent="0.25">
      <c r="A135" s="550"/>
      <c r="B135" s="242" t="s">
        <v>179</v>
      </c>
      <c r="C135" s="226"/>
      <c r="D135" s="226"/>
      <c r="E135" s="226"/>
      <c r="F135" s="123"/>
      <c r="G135" s="123"/>
      <c r="H135" s="123"/>
      <c r="I135" s="123"/>
      <c r="J135" s="123"/>
      <c r="K135" s="123"/>
      <c r="L135" s="124"/>
      <c r="M135" s="260"/>
      <c r="N135" s="260"/>
      <c r="O135" s="261"/>
      <c r="P135" s="260"/>
      <c r="Q135" s="260"/>
      <c r="R135" s="445"/>
      <c r="S135" s="38"/>
      <c r="V135" s="38"/>
    </row>
    <row r="136" spans="1:22" ht="23.25" customHeight="1" thickBot="1" x14ac:dyDescent="0.25">
      <c r="A136" s="550"/>
      <c r="B136" s="197" t="s">
        <v>180</v>
      </c>
      <c r="C136" s="256"/>
      <c r="D136" s="256"/>
      <c r="E136" s="256"/>
      <c r="F136" s="253"/>
      <c r="G136" s="253"/>
      <c r="H136" s="253"/>
      <c r="I136" s="253"/>
      <c r="J136" s="253"/>
      <c r="K136" s="253"/>
      <c r="L136" s="254"/>
      <c r="M136" s="233"/>
      <c r="N136" s="233"/>
      <c r="O136" s="255"/>
      <c r="P136" s="233"/>
      <c r="Q136" s="233"/>
      <c r="R136" s="446"/>
      <c r="S136" s="38"/>
      <c r="V136" s="38"/>
    </row>
    <row r="137" spans="1:22" ht="23.25" customHeight="1" thickBot="1" x14ac:dyDescent="0.25">
      <c r="A137" s="550"/>
      <c r="B137" s="274" t="s">
        <v>181</v>
      </c>
      <c r="C137" s="272" t="s">
        <v>156</v>
      </c>
      <c r="D137" s="243" t="s">
        <v>157</v>
      </c>
      <c r="E137" s="273" t="s">
        <v>118</v>
      </c>
      <c r="F137" s="286">
        <f>M137*12</f>
        <v>8603.76</v>
      </c>
      <c r="G137" s="176">
        <f>N137*12</f>
        <v>1368.3600000000001</v>
      </c>
      <c r="H137" s="176">
        <f>O137*12</f>
        <v>4379.6400000000003</v>
      </c>
      <c r="I137" s="176">
        <f>P137*12</f>
        <v>7257</v>
      </c>
      <c r="J137" s="176">
        <f>T$111+O137+P137</f>
        <v>1680.16</v>
      </c>
      <c r="K137" s="246">
        <f>T$111+O137+P137</f>
        <v>1680.16</v>
      </c>
      <c r="L137" s="129">
        <f>SUM(F137:K137)</f>
        <v>24969.08</v>
      </c>
      <c r="M137" s="241">
        <f>+SUELDO!$C$11</f>
        <v>716.98</v>
      </c>
      <c r="N137" s="239">
        <f>+residencia!$D$12</f>
        <v>114.03</v>
      </c>
      <c r="O137" s="176">
        <f>+DESTINO!$D$10</f>
        <v>364.97</v>
      </c>
      <c r="P137" s="304">
        <f>F$170*E137</f>
        <v>604.75</v>
      </c>
      <c r="Q137" s="335">
        <f>SUM(M137:P137)</f>
        <v>1800.73</v>
      </c>
      <c r="R137" s="336">
        <f>L137/12</f>
        <v>2080.7566666666667</v>
      </c>
      <c r="S137" s="38"/>
      <c r="V137" s="38"/>
    </row>
    <row r="138" spans="1:22" ht="23.25" customHeight="1" thickBot="1" x14ac:dyDescent="0.25">
      <c r="A138" s="550"/>
      <c r="B138" s="193" t="s">
        <v>182</v>
      </c>
      <c r="C138" s="262"/>
      <c r="D138" s="262"/>
      <c r="E138" s="262"/>
      <c r="F138" s="263"/>
      <c r="G138" s="263"/>
      <c r="H138" s="263"/>
      <c r="I138" s="263"/>
      <c r="J138" s="263"/>
      <c r="K138" s="263"/>
      <c r="L138" s="264"/>
      <c r="M138" s="237"/>
      <c r="N138" s="237"/>
      <c r="O138" s="265"/>
      <c r="P138" s="237"/>
      <c r="Q138" s="428"/>
      <c r="R138" s="429"/>
      <c r="S138" s="38"/>
      <c r="V138" s="38"/>
    </row>
    <row r="139" spans="1:22" ht="23.25" customHeight="1" thickBot="1" x14ac:dyDescent="0.25">
      <c r="A139" s="550"/>
      <c r="B139" s="274" t="s">
        <v>183</v>
      </c>
      <c r="C139" s="272" t="s">
        <v>156</v>
      </c>
      <c r="D139" s="243" t="s">
        <v>157</v>
      </c>
      <c r="E139" s="273" t="s">
        <v>159</v>
      </c>
      <c r="F139" s="286">
        <f>M139*12</f>
        <v>8603.76</v>
      </c>
      <c r="G139" s="176">
        <f>N139*12</f>
        <v>1368.3600000000001</v>
      </c>
      <c r="H139" s="176">
        <f>O139*12</f>
        <v>4379.6400000000003</v>
      </c>
      <c r="I139" s="176">
        <f>P139*12</f>
        <v>6676.4400000000005</v>
      </c>
      <c r="J139" s="176">
        <f>T$111+O139+P139</f>
        <v>1631.7800000000002</v>
      </c>
      <c r="K139" s="246">
        <f>T$111+O139+P139</f>
        <v>1631.7800000000002</v>
      </c>
      <c r="L139" s="129">
        <f>SUM(F139:K139)</f>
        <v>24291.760000000002</v>
      </c>
      <c r="M139" s="241">
        <f>+SUELDO!$C$11</f>
        <v>716.98</v>
      </c>
      <c r="N139" s="239">
        <f>+residencia!$D$12</f>
        <v>114.03</v>
      </c>
      <c r="O139" s="176">
        <f>+DESTINO!$D$10</f>
        <v>364.97</v>
      </c>
      <c r="P139" s="304">
        <f>F$170*E139</f>
        <v>556.37</v>
      </c>
      <c r="Q139" s="335">
        <f>SUM(M139:P139)</f>
        <v>1752.35</v>
      </c>
      <c r="R139" s="336">
        <f>L139/12</f>
        <v>2024.3133333333335</v>
      </c>
      <c r="S139" s="38"/>
      <c r="V139" s="38"/>
    </row>
    <row r="140" spans="1:22" ht="27.75" customHeight="1" thickBot="1" x14ac:dyDescent="0.25">
      <c r="A140" s="550"/>
      <c r="B140" s="242" t="s">
        <v>184</v>
      </c>
      <c r="C140" s="226"/>
      <c r="D140" s="226"/>
      <c r="E140" s="226"/>
      <c r="F140" s="123"/>
      <c r="G140" s="123"/>
      <c r="H140" s="123"/>
      <c r="I140" s="123"/>
      <c r="J140" s="123"/>
      <c r="K140" s="123"/>
      <c r="L140" s="124"/>
      <c r="M140" s="260"/>
      <c r="N140" s="260"/>
      <c r="O140" s="261"/>
      <c r="P140" s="260"/>
      <c r="Q140" s="260"/>
      <c r="R140" s="445"/>
      <c r="S140" s="38"/>
      <c r="V140" s="38"/>
    </row>
    <row r="141" spans="1:22" ht="23.25" customHeight="1" thickBot="1" x14ac:dyDescent="0.25">
      <c r="A141" s="550"/>
      <c r="B141" s="197" t="s">
        <v>185</v>
      </c>
      <c r="C141" s="256"/>
      <c r="D141" s="256"/>
      <c r="E141" s="256"/>
      <c r="F141" s="253"/>
      <c r="G141" s="253"/>
      <c r="H141" s="253"/>
      <c r="I141" s="253"/>
      <c r="J141" s="253"/>
      <c r="K141" s="253"/>
      <c r="L141" s="254"/>
      <c r="M141" s="233"/>
      <c r="N141" s="233"/>
      <c r="O141" s="255"/>
      <c r="P141" s="233"/>
      <c r="Q141" s="233"/>
      <c r="R141" s="446"/>
      <c r="S141" s="38"/>
      <c r="V141" s="38"/>
    </row>
    <row r="142" spans="1:22" ht="23.25" customHeight="1" thickBot="1" x14ac:dyDescent="0.25">
      <c r="A142" s="550"/>
      <c r="B142" s="271" t="s">
        <v>186</v>
      </c>
      <c r="C142" s="272" t="s">
        <v>156</v>
      </c>
      <c r="D142" s="243" t="s">
        <v>157</v>
      </c>
      <c r="E142" s="273" t="s">
        <v>118</v>
      </c>
      <c r="F142" s="286">
        <f>M142*12</f>
        <v>8603.76</v>
      </c>
      <c r="G142" s="176">
        <f>N142*12</f>
        <v>1368.3600000000001</v>
      </c>
      <c r="H142" s="176">
        <f>O142*12</f>
        <v>4379.6400000000003</v>
      </c>
      <c r="I142" s="176">
        <f>P142*12</f>
        <v>7257</v>
      </c>
      <c r="J142" s="176">
        <f>T$111+O142+P142</f>
        <v>1680.16</v>
      </c>
      <c r="K142" s="246">
        <f>T$111+O142+P142</f>
        <v>1680.16</v>
      </c>
      <c r="L142" s="129">
        <f>SUM(F142:K142)</f>
        <v>24969.08</v>
      </c>
      <c r="M142" s="241">
        <f>+SUELDO!$C$11</f>
        <v>716.98</v>
      </c>
      <c r="N142" s="239">
        <f>+residencia!$D$12</f>
        <v>114.03</v>
      </c>
      <c r="O142" s="176">
        <f>+DESTINO!$D$10</f>
        <v>364.97</v>
      </c>
      <c r="P142" s="304">
        <f>F$170*E142</f>
        <v>604.75</v>
      </c>
      <c r="Q142" s="335">
        <f>SUM(M142:P142)</f>
        <v>1800.73</v>
      </c>
      <c r="R142" s="336">
        <f>L142/12</f>
        <v>2080.7566666666667</v>
      </c>
      <c r="S142" s="38"/>
      <c r="V142" s="38"/>
    </row>
    <row r="143" spans="1:22" ht="27.75" customHeight="1" thickBot="1" x14ac:dyDescent="0.25">
      <c r="A143" s="550"/>
      <c r="B143" s="242" t="s">
        <v>187</v>
      </c>
      <c r="C143" s="226"/>
      <c r="D143" s="226"/>
      <c r="E143" s="226"/>
      <c r="F143" s="123"/>
      <c r="G143" s="123"/>
      <c r="H143" s="123"/>
      <c r="I143" s="123"/>
      <c r="J143" s="123"/>
      <c r="K143" s="123"/>
      <c r="L143" s="124"/>
      <c r="M143" s="260"/>
      <c r="N143" s="260"/>
      <c r="O143" s="261"/>
      <c r="P143" s="260"/>
      <c r="Q143" s="260"/>
      <c r="R143" s="445"/>
      <c r="S143" s="38"/>
      <c r="V143" s="38"/>
    </row>
    <row r="144" spans="1:22" ht="23.25" customHeight="1" thickBot="1" x14ac:dyDescent="0.25">
      <c r="A144" s="550"/>
      <c r="B144" s="197" t="s">
        <v>188</v>
      </c>
      <c r="C144" s="256"/>
      <c r="D144" s="256"/>
      <c r="E144" s="256"/>
      <c r="F144" s="253"/>
      <c r="G144" s="253"/>
      <c r="H144" s="253"/>
      <c r="I144" s="253"/>
      <c r="J144" s="253"/>
      <c r="K144" s="253"/>
      <c r="L144" s="254"/>
      <c r="M144" s="233"/>
      <c r="N144" s="233"/>
      <c r="O144" s="255"/>
      <c r="P144" s="233"/>
      <c r="Q144" s="233"/>
      <c r="R144" s="446"/>
      <c r="S144" s="38"/>
      <c r="V144" s="38"/>
    </row>
    <row r="145" spans="1:22" ht="23.25" customHeight="1" thickBot="1" x14ac:dyDescent="0.25">
      <c r="A145" s="550"/>
      <c r="B145" s="274" t="s">
        <v>189</v>
      </c>
      <c r="C145" s="272" t="s">
        <v>156</v>
      </c>
      <c r="D145" s="243" t="s">
        <v>157</v>
      </c>
      <c r="E145" s="273" t="s">
        <v>118</v>
      </c>
      <c r="F145" s="286">
        <f>M145*12</f>
        <v>8603.76</v>
      </c>
      <c r="G145" s="176">
        <f>N145*12</f>
        <v>1368.3600000000001</v>
      </c>
      <c r="H145" s="176">
        <f>O145*12</f>
        <v>4379.6400000000003</v>
      </c>
      <c r="I145" s="176">
        <f>P145*12</f>
        <v>7257</v>
      </c>
      <c r="J145" s="176">
        <f>T$111+O145+P145</f>
        <v>1680.16</v>
      </c>
      <c r="K145" s="246">
        <f>T$111+O145+P145</f>
        <v>1680.16</v>
      </c>
      <c r="L145" s="129">
        <f>SUM(F145:K145)</f>
        <v>24969.08</v>
      </c>
      <c r="M145" s="241">
        <f>+SUELDO!$C$11</f>
        <v>716.98</v>
      </c>
      <c r="N145" s="239">
        <f>+residencia!$D$12</f>
        <v>114.03</v>
      </c>
      <c r="O145" s="176">
        <f>+DESTINO!$D$10</f>
        <v>364.97</v>
      </c>
      <c r="P145" s="304">
        <f>F$170*E145</f>
        <v>604.75</v>
      </c>
      <c r="Q145" s="335">
        <f>SUM(M145:P145)</f>
        <v>1800.73</v>
      </c>
      <c r="R145" s="336">
        <f>L145/12</f>
        <v>2080.7566666666667</v>
      </c>
      <c r="S145" s="38"/>
      <c r="V145" s="38"/>
    </row>
    <row r="146" spans="1:22" ht="27.75" customHeight="1" thickBot="1" x14ac:dyDescent="0.25">
      <c r="A146" s="550"/>
      <c r="B146" s="242" t="s">
        <v>190</v>
      </c>
      <c r="C146" s="226"/>
      <c r="D146" s="226"/>
      <c r="E146" s="226"/>
      <c r="F146" s="123"/>
      <c r="G146" s="123"/>
      <c r="H146" s="123"/>
      <c r="I146" s="123"/>
      <c r="J146" s="123"/>
      <c r="K146" s="123"/>
      <c r="L146" s="124"/>
      <c r="M146" s="260"/>
      <c r="N146" s="260"/>
      <c r="O146" s="261"/>
      <c r="P146" s="260"/>
      <c r="Q146" s="431"/>
      <c r="R146" s="432"/>
      <c r="S146" s="38"/>
      <c r="V146" s="38"/>
    </row>
    <row r="147" spans="1:22" ht="23.25" customHeight="1" thickBot="1" x14ac:dyDescent="0.25">
      <c r="A147" s="550"/>
      <c r="B147" s="197" t="s">
        <v>191</v>
      </c>
      <c r="C147" s="256"/>
      <c r="D147" s="256"/>
      <c r="E147" s="256"/>
      <c r="F147" s="253"/>
      <c r="G147" s="253"/>
      <c r="H147" s="253"/>
      <c r="I147" s="253"/>
      <c r="J147" s="253"/>
      <c r="K147" s="253"/>
      <c r="L147" s="254"/>
      <c r="M147" s="233"/>
      <c r="N147" s="233"/>
      <c r="O147" s="255"/>
      <c r="P147" s="233"/>
      <c r="Q147" s="434"/>
      <c r="R147" s="435"/>
      <c r="S147" s="38"/>
      <c r="V147" s="38"/>
    </row>
    <row r="148" spans="1:22" ht="23.25" customHeight="1" thickBot="1" x14ac:dyDescent="0.25">
      <c r="A148" s="551"/>
      <c r="B148" s="274" t="s">
        <v>192</v>
      </c>
      <c r="C148" s="272" t="s">
        <v>156</v>
      </c>
      <c r="D148" s="243" t="s">
        <v>157</v>
      </c>
      <c r="E148" s="273" t="s">
        <v>65</v>
      </c>
      <c r="F148" s="286">
        <f>M148*12</f>
        <v>8603.76</v>
      </c>
      <c r="G148" s="176">
        <f>N148*12</f>
        <v>1368.3600000000001</v>
      </c>
      <c r="H148" s="176">
        <f>O148*12</f>
        <v>4379.6400000000003</v>
      </c>
      <c r="I148" s="176">
        <f>P148*12</f>
        <v>6966.7200000000012</v>
      </c>
      <c r="J148" s="176">
        <f>T$111+O148+P148</f>
        <v>1655.9700000000003</v>
      </c>
      <c r="K148" s="246">
        <f>T$111+O148+P148</f>
        <v>1655.9700000000003</v>
      </c>
      <c r="L148" s="129">
        <f>SUM(F148:K148)</f>
        <v>24630.420000000006</v>
      </c>
      <c r="M148" s="241">
        <f>+SUELDO!$C$11</f>
        <v>716.98</v>
      </c>
      <c r="N148" s="239">
        <f>+residencia!$D$12</f>
        <v>114.03</v>
      </c>
      <c r="O148" s="176">
        <f>+DESTINO!$D$10</f>
        <v>364.97</v>
      </c>
      <c r="P148" s="304">
        <f>F$170*E148</f>
        <v>580.56000000000006</v>
      </c>
      <c r="Q148" s="335">
        <f>SUM(M148:P148)</f>
        <v>1776.54</v>
      </c>
      <c r="R148" s="336">
        <f>L148/12</f>
        <v>2052.5350000000003</v>
      </c>
      <c r="S148" s="38"/>
      <c r="V148" s="38"/>
    </row>
    <row r="149" spans="1:22" ht="15.75" x14ac:dyDescent="0.25">
      <c r="A149" s="41"/>
      <c r="R149" s="104"/>
      <c r="S149" s="38"/>
      <c r="V149" s="38"/>
    </row>
    <row r="150" spans="1:22" x14ac:dyDescent="0.2">
      <c r="R150" s="104"/>
      <c r="S150" s="38"/>
      <c r="V150" s="38"/>
    </row>
    <row r="151" spans="1:22" ht="15.75" x14ac:dyDescent="0.25">
      <c r="A151" s="41"/>
      <c r="R151" s="104"/>
      <c r="S151" s="38"/>
      <c r="V151" s="38"/>
    </row>
    <row r="152" spans="1:22" ht="16.5" thickBot="1" x14ac:dyDescent="0.3">
      <c r="A152" s="41"/>
      <c r="R152" s="104"/>
      <c r="S152" s="38"/>
      <c r="V152" s="38"/>
    </row>
    <row r="153" spans="1:22" ht="45.75" customHeight="1" thickBot="1" x14ac:dyDescent="0.3">
      <c r="A153" s="41"/>
      <c r="C153" s="419"/>
      <c r="D153" s="419"/>
      <c r="E153" s="420"/>
      <c r="F153" s="557" t="str">
        <f>F5</f>
        <v>EUROS AÑO 2024</v>
      </c>
      <c r="G153" s="558"/>
      <c r="H153" s="558"/>
      <c r="I153" s="558"/>
      <c r="J153" s="558"/>
      <c r="K153" s="558"/>
      <c r="L153" s="559"/>
      <c r="M153" s="555" t="str">
        <f>M5</f>
        <v>EUROS MENSUAL 2024</v>
      </c>
      <c r="N153" s="555"/>
      <c r="O153" s="555"/>
      <c r="P153" s="555"/>
      <c r="Q153" s="555"/>
      <c r="R153" s="556"/>
      <c r="S153" s="38"/>
      <c r="V153" s="38"/>
    </row>
    <row r="154" spans="1:22" ht="70.5" customHeight="1" thickBot="1" x14ac:dyDescent="0.25">
      <c r="A154" s="42" t="s">
        <v>57</v>
      </c>
      <c r="B154" s="107" t="s">
        <v>58</v>
      </c>
      <c r="C154" s="107" t="s">
        <v>59</v>
      </c>
      <c r="D154" s="107" t="s">
        <v>0</v>
      </c>
      <c r="E154" s="105" t="s">
        <v>1</v>
      </c>
      <c r="F154" s="344" t="s">
        <v>2</v>
      </c>
      <c r="G154" s="345" t="s">
        <v>3</v>
      </c>
      <c r="H154" s="345" t="s">
        <v>4</v>
      </c>
      <c r="I154" s="346" t="s">
        <v>332</v>
      </c>
      <c r="J154" s="345" t="s">
        <v>381</v>
      </c>
      <c r="K154" s="364" t="s">
        <v>382</v>
      </c>
      <c r="L154" s="43" t="str">
        <f>L6</f>
        <v>Total 2023 Sin
Prod. Var.</v>
      </c>
      <c r="M154" s="365" t="s">
        <v>2</v>
      </c>
      <c r="N154" s="346" t="s">
        <v>3</v>
      </c>
      <c r="O154" s="345" t="s">
        <v>4</v>
      </c>
      <c r="P154" s="42" t="str">
        <f>P6</f>
        <v xml:space="preserve">Compl.
Específico </v>
      </c>
      <c r="Q154" s="352" t="s">
        <v>330</v>
      </c>
      <c r="R154" s="347" t="s">
        <v>331</v>
      </c>
      <c r="S154" s="38"/>
      <c r="T154" s="326" t="s">
        <v>341</v>
      </c>
      <c r="V154" s="38"/>
    </row>
    <row r="155" spans="1:22" ht="27.75" customHeight="1" thickBot="1" x14ac:dyDescent="0.25">
      <c r="A155" s="549" t="s">
        <v>193</v>
      </c>
      <c r="B155" s="111" t="s">
        <v>194</v>
      </c>
      <c r="C155" s="116"/>
      <c r="D155" s="116"/>
      <c r="E155" s="116"/>
      <c r="F155" s="124"/>
      <c r="G155" s="124"/>
      <c r="H155" s="124"/>
      <c r="I155" s="124"/>
      <c r="J155" s="124"/>
      <c r="K155" s="124"/>
      <c r="L155" s="124"/>
      <c r="M155" s="359"/>
      <c r="N155" s="359"/>
      <c r="O155" s="123"/>
      <c r="P155" s="360"/>
      <c r="Q155" s="367"/>
      <c r="R155" s="368"/>
      <c r="S155" s="38"/>
      <c r="T155" s="152" t="s">
        <v>338</v>
      </c>
      <c r="V155" s="38"/>
    </row>
    <row r="156" spans="1:22" ht="23.25" customHeight="1" thickBot="1" x14ac:dyDescent="0.25">
      <c r="A156" s="550"/>
      <c r="B156" s="197" t="s">
        <v>22</v>
      </c>
      <c r="C156" s="256"/>
      <c r="D156" s="256"/>
      <c r="E156" s="256"/>
      <c r="F156" s="253"/>
      <c r="G156" s="253"/>
      <c r="H156" s="253"/>
      <c r="I156" s="253"/>
      <c r="J156" s="253"/>
      <c r="K156" s="253"/>
      <c r="L156" s="254"/>
      <c r="M156" s="222"/>
      <c r="N156" s="222"/>
      <c r="O156" s="253"/>
      <c r="P156" s="257"/>
      <c r="Q156" s="258"/>
      <c r="R156" s="259"/>
      <c r="S156" s="38"/>
      <c r="T156" s="152">
        <f>+SUELDO!C25</f>
        <v>656.23</v>
      </c>
      <c r="V156" s="38"/>
    </row>
    <row r="157" spans="1:22" ht="23.25" customHeight="1" thickBot="1" x14ac:dyDescent="0.25">
      <c r="A157" s="550"/>
      <c r="B157" s="274" t="s">
        <v>23</v>
      </c>
      <c r="C157" s="272" t="s">
        <v>19</v>
      </c>
      <c r="D157" s="243" t="s">
        <v>195</v>
      </c>
      <c r="E157" s="273" t="s">
        <v>196</v>
      </c>
      <c r="F157" s="188">
        <f>M157*12</f>
        <v>7874.76</v>
      </c>
      <c r="G157" s="176">
        <f>N157*12</f>
        <v>1208.8799999999999</v>
      </c>
      <c r="H157" s="176">
        <f>O157*12</f>
        <v>3734.2799999999997</v>
      </c>
      <c r="I157" s="176">
        <f>P157*12</f>
        <v>6095.88</v>
      </c>
      <c r="J157" s="176">
        <f>T$156+O157+P157</f>
        <v>1475.41</v>
      </c>
      <c r="K157" s="246">
        <f>T$156+O157+P157</f>
        <v>1475.41</v>
      </c>
      <c r="L157" s="129">
        <f>SUM(F157:K157)</f>
        <v>21864.62</v>
      </c>
      <c r="M157" s="216">
        <f>+SUELDO!$C$12</f>
        <v>656.23</v>
      </c>
      <c r="N157" s="177">
        <f>+residencia!$D$14</f>
        <v>100.74</v>
      </c>
      <c r="O157" s="266">
        <f>+DESTINO!$D$8</f>
        <v>311.19</v>
      </c>
      <c r="P157" s="448">
        <f>F$170*E157</f>
        <v>507.99</v>
      </c>
      <c r="Q157" s="335">
        <f>SUM(M157:P157)</f>
        <v>1576.15</v>
      </c>
      <c r="R157" s="336">
        <f>L157/12</f>
        <v>1822.0516666666665</v>
      </c>
      <c r="S157" s="38"/>
      <c r="V157" s="38"/>
    </row>
    <row r="158" spans="1:22" ht="27.75" customHeight="1" thickBot="1" x14ac:dyDescent="0.25">
      <c r="A158" s="550"/>
      <c r="B158" s="242" t="s">
        <v>197</v>
      </c>
      <c r="C158" s="226"/>
      <c r="D158" s="226"/>
      <c r="E158" s="226"/>
      <c r="F158" s="123"/>
      <c r="G158" s="123"/>
      <c r="H158" s="123"/>
      <c r="I158" s="123"/>
      <c r="J158" s="123"/>
      <c r="K158" s="123"/>
      <c r="L158" s="124"/>
      <c r="M158" s="260"/>
      <c r="N158" s="260"/>
      <c r="O158" s="261"/>
      <c r="P158" s="260"/>
      <c r="Q158" s="260"/>
      <c r="R158" s="440"/>
      <c r="S158" s="38"/>
      <c r="T158" s="98"/>
      <c r="V158" s="38"/>
    </row>
    <row r="159" spans="1:22" ht="23.25" customHeight="1" thickBot="1" x14ac:dyDescent="0.25">
      <c r="A159" s="550"/>
      <c r="B159" s="197" t="s">
        <v>198</v>
      </c>
      <c r="C159" s="256"/>
      <c r="D159" s="256"/>
      <c r="E159" s="256"/>
      <c r="F159" s="253"/>
      <c r="G159" s="253"/>
      <c r="H159" s="253"/>
      <c r="I159" s="253"/>
      <c r="J159" s="253"/>
      <c r="K159" s="253"/>
      <c r="L159" s="254"/>
      <c r="M159" s="233"/>
      <c r="N159" s="233"/>
      <c r="O159" s="255"/>
      <c r="P159" s="233"/>
      <c r="Q159" s="233"/>
      <c r="R159" s="441"/>
      <c r="S159" s="38"/>
      <c r="V159" s="38"/>
    </row>
    <row r="160" spans="1:22" ht="23.25" customHeight="1" thickBot="1" x14ac:dyDescent="0.25">
      <c r="A160" s="550"/>
      <c r="B160" s="274" t="s">
        <v>21</v>
      </c>
      <c r="C160" s="272" t="s">
        <v>19</v>
      </c>
      <c r="D160" s="243" t="s">
        <v>195</v>
      </c>
      <c r="E160" s="273" t="s">
        <v>199</v>
      </c>
      <c r="F160" s="188">
        <f>M160*12</f>
        <v>7874.76</v>
      </c>
      <c r="G160" s="176">
        <f>N160*12</f>
        <v>1208.8799999999999</v>
      </c>
      <c r="H160" s="176">
        <f>O160*12</f>
        <v>3734.2799999999997</v>
      </c>
      <c r="I160" s="176">
        <f>P160*12</f>
        <v>6386.1600000000008</v>
      </c>
      <c r="J160" s="176">
        <f>T$156+O160+P160</f>
        <v>1499.6000000000001</v>
      </c>
      <c r="K160" s="246">
        <f>T$156+O160+P160</f>
        <v>1499.6000000000001</v>
      </c>
      <c r="L160" s="129">
        <f>SUM(F160:K160)</f>
        <v>22203.279999999995</v>
      </c>
      <c r="M160" s="216">
        <f>+SUELDO!$C$12</f>
        <v>656.23</v>
      </c>
      <c r="N160" s="177">
        <f>+residencia!$D$14</f>
        <v>100.74</v>
      </c>
      <c r="O160" s="266">
        <f>+DESTINO!$D$8</f>
        <v>311.19</v>
      </c>
      <c r="P160" s="448">
        <f>F$170*E160</f>
        <v>532.18000000000006</v>
      </c>
      <c r="Q160" s="335">
        <f>SUM(M160:P160)</f>
        <v>1600.3400000000001</v>
      </c>
      <c r="R160" s="336">
        <f>L160/12</f>
        <v>1850.2733333333329</v>
      </c>
      <c r="S160" s="38"/>
      <c r="V160" s="38"/>
    </row>
    <row r="161" spans="1:22" ht="23.25" customHeight="1" thickBot="1" x14ac:dyDescent="0.25">
      <c r="A161" s="550"/>
      <c r="B161" s="193" t="s">
        <v>200</v>
      </c>
      <c r="C161" s="262"/>
      <c r="D161" s="262"/>
      <c r="E161" s="262"/>
      <c r="F161" s="263"/>
      <c r="G161" s="263"/>
      <c r="H161" s="263"/>
      <c r="I161" s="263"/>
      <c r="J161" s="263"/>
      <c r="K161" s="263"/>
      <c r="L161" s="264"/>
      <c r="M161" s="237"/>
      <c r="N161" s="237"/>
      <c r="O161" s="265"/>
      <c r="P161" s="237"/>
      <c r="Q161" s="237"/>
      <c r="R161" s="439"/>
      <c r="S161" s="38"/>
      <c r="V161" s="38"/>
    </row>
    <row r="162" spans="1:22" ht="23.25" customHeight="1" thickBot="1" x14ac:dyDescent="0.25">
      <c r="A162" s="550"/>
      <c r="B162" s="274" t="s">
        <v>201</v>
      </c>
      <c r="C162" s="272" t="s">
        <v>19</v>
      </c>
      <c r="D162" s="243" t="s">
        <v>195</v>
      </c>
      <c r="E162" s="273" t="s">
        <v>202</v>
      </c>
      <c r="F162" s="188">
        <f>M162*12</f>
        <v>7874.76</v>
      </c>
      <c r="G162" s="176">
        <f>N162*12</f>
        <v>1208.8799999999999</v>
      </c>
      <c r="H162" s="176">
        <f>O162*12</f>
        <v>3734.2799999999997</v>
      </c>
      <c r="I162" s="176">
        <f>P162*12</f>
        <v>5805.6</v>
      </c>
      <c r="J162" s="176">
        <f>T$156+O162+P162</f>
        <v>1451.22</v>
      </c>
      <c r="K162" s="246">
        <f>T$156+O162+P162</f>
        <v>1451.22</v>
      </c>
      <c r="L162" s="129">
        <f>SUM(F162:K162)</f>
        <v>21525.96</v>
      </c>
      <c r="M162" s="216">
        <f>+SUELDO!$C$12</f>
        <v>656.23</v>
      </c>
      <c r="N162" s="177">
        <f>+residencia!$D$14</f>
        <v>100.74</v>
      </c>
      <c r="O162" s="266">
        <f>+DESTINO!$D$8</f>
        <v>311.19</v>
      </c>
      <c r="P162" s="448">
        <f>F$170*E162</f>
        <v>483.8</v>
      </c>
      <c r="Q162" s="335">
        <f>SUM(M162:P162)</f>
        <v>1551.96</v>
      </c>
      <c r="R162" s="336">
        <f>L162/12</f>
        <v>1793.83</v>
      </c>
      <c r="S162" s="38"/>
      <c r="V162" s="38"/>
    </row>
    <row r="163" spans="1:22" ht="27.75" customHeight="1" thickBot="1" x14ac:dyDescent="0.25">
      <c r="A163" s="550"/>
      <c r="B163" s="242" t="s">
        <v>203</v>
      </c>
      <c r="C163" s="226"/>
      <c r="D163" s="226"/>
      <c r="E163" s="226"/>
      <c r="F163" s="123"/>
      <c r="G163" s="123"/>
      <c r="H163" s="123"/>
      <c r="I163" s="123"/>
      <c r="J163" s="123"/>
      <c r="K163" s="123"/>
      <c r="L163" s="124"/>
      <c r="M163" s="260"/>
      <c r="N163" s="260"/>
      <c r="O163" s="261"/>
      <c r="P163" s="260"/>
      <c r="Q163" s="260"/>
      <c r="R163" s="440"/>
      <c r="S163" s="38"/>
      <c r="V163" s="38"/>
    </row>
    <row r="164" spans="1:22" ht="23.25" customHeight="1" thickBot="1" x14ac:dyDescent="0.25">
      <c r="A164" s="550"/>
      <c r="B164" s="197" t="s">
        <v>24</v>
      </c>
      <c r="C164" s="221"/>
      <c r="D164" s="221"/>
      <c r="E164" s="221"/>
      <c r="F164" s="253"/>
      <c r="G164" s="253"/>
      <c r="H164" s="253"/>
      <c r="I164" s="253"/>
      <c r="J164" s="253"/>
      <c r="K164" s="253"/>
      <c r="L164" s="254"/>
      <c r="M164" s="233"/>
      <c r="N164" s="233"/>
      <c r="O164" s="255"/>
      <c r="P164" s="233"/>
      <c r="Q164" s="233"/>
      <c r="R164" s="441"/>
      <c r="S164" s="38"/>
      <c r="V164" s="38"/>
    </row>
    <row r="165" spans="1:22" ht="23.25" customHeight="1" x14ac:dyDescent="0.2">
      <c r="A165" s="550"/>
      <c r="B165" s="269" t="s">
        <v>20</v>
      </c>
      <c r="C165" s="267" t="s">
        <v>19</v>
      </c>
      <c r="D165" s="244" t="s">
        <v>195</v>
      </c>
      <c r="E165" s="287">
        <v>21</v>
      </c>
      <c r="F165" s="155">
        <f t="shared" ref="F165:I166" si="10">M165*12</f>
        <v>7874.76</v>
      </c>
      <c r="G165" s="156">
        <f t="shared" si="10"/>
        <v>1208.8799999999999</v>
      </c>
      <c r="H165" s="156">
        <f t="shared" si="10"/>
        <v>3734.2799999999997</v>
      </c>
      <c r="I165" s="156">
        <f t="shared" si="10"/>
        <v>6095.88</v>
      </c>
      <c r="J165" s="156">
        <f>T$156+O165+P165</f>
        <v>1475.41</v>
      </c>
      <c r="K165" s="281">
        <f>T$156+O165+P165</f>
        <v>1475.41</v>
      </c>
      <c r="L165" s="289">
        <f>SUM(F165:K165)</f>
        <v>21864.62</v>
      </c>
      <c r="M165" s="155">
        <f>+SUELDO!$C$12</f>
        <v>656.23</v>
      </c>
      <c r="N165" s="156">
        <f>+residencia!$D$14</f>
        <v>100.74</v>
      </c>
      <c r="O165" s="156">
        <f>+DESTINO!$D$8</f>
        <v>311.19</v>
      </c>
      <c r="P165" s="306">
        <f>F$170*E165</f>
        <v>507.99</v>
      </c>
      <c r="Q165" s="337">
        <f>SUM(M165:P165)</f>
        <v>1576.15</v>
      </c>
      <c r="R165" s="338">
        <f>L165/12</f>
        <v>1822.0516666666665</v>
      </c>
      <c r="S165" s="38"/>
      <c r="V165" s="38"/>
    </row>
    <row r="166" spans="1:22" ht="23.25" customHeight="1" thickBot="1" x14ac:dyDescent="0.25">
      <c r="A166" s="551"/>
      <c r="B166" s="270" t="s">
        <v>204</v>
      </c>
      <c r="C166" s="268" t="s">
        <v>19</v>
      </c>
      <c r="D166" s="245" t="s">
        <v>195</v>
      </c>
      <c r="E166" s="288" t="s">
        <v>196</v>
      </c>
      <c r="F166" s="160">
        <f t="shared" si="10"/>
        <v>7874.76</v>
      </c>
      <c r="G166" s="161">
        <f t="shared" si="10"/>
        <v>1208.8799999999999</v>
      </c>
      <c r="H166" s="161">
        <f t="shared" si="10"/>
        <v>3734.2799999999997</v>
      </c>
      <c r="I166" s="161">
        <f t="shared" si="10"/>
        <v>6095.88</v>
      </c>
      <c r="J166" s="161">
        <f>T$156+O166+P166</f>
        <v>1475.41</v>
      </c>
      <c r="K166" s="282">
        <f>T$156+O166+P166</f>
        <v>1475.41</v>
      </c>
      <c r="L166" s="290">
        <f>SUM(F166:K166)</f>
        <v>21864.62</v>
      </c>
      <c r="M166" s="160">
        <f>+SUELDO!$C$12</f>
        <v>656.23</v>
      </c>
      <c r="N166" s="161">
        <f>+residencia!$D$14</f>
        <v>100.74</v>
      </c>
      <c r="O166" s="161">
        <f>+DESTINO!$D$8</f>
        <v>311.19</v>
      </c>
      <c r="P166" s="308">
        <f>F$170*E166</f>
        <v>507.99</v>
      </c>
      <c r="Q166" s="339">
        <f>SUM(M166:P166)</f>
        <v>1576.15</v>
      </c>
      <c r="R166" s="340">
        <f>L166/12</f>
        <v>1822.0516666666665</v>
      </c>
      <c r="S166" s="38"/>
      <c r="V166" s="38"/>
    </row>
    <row r="167" spans="1:22" ht="16.5" customHeight="1" x14ac:dyDescent="0.25">
      <c r="A167" s="41"/>
      <c r="F167" s="120"/>
      <c r="G167" s="120"/>
      <c r="H167" s="120"/>
      <c r="I167" s="120"/>
      <c r="R167" s="104"/>
    </row>
    <row r="168" spans="1:22" x14ac:dyDescent="0.2">
      <c r="F168" s="40"/>
      <c r="G168" s="40"/>
      <c r="H168" s="120"/>
      <c r="I168" s="120"/>
    </row>
    <row r="169" spans="1:22" x14ac:dyDescent="0.2">
      <c r="F169" s="481" t="s">
        <v>284</v>
      </c>
      <c r="G169" s="40"/>
      <c r="H169" s="120"/>
      <c r="I169" s="120"/>
    </row>
    <row r="170" spans="1:22" x14ac:dyDescent="0.2">
      <c r="F170" s="482">
        <f>+ESPECÍFICO!C5</f>
        <v>24.19</v>
      </c>
      <c r="G170" s="120"/>
      <c r="H170" s="120"/>
      <c r="I170" s="120"/>
      <c r="K170" s="57" t="s">
        <v>43</v>
      </c>
    </row>
    <row r="171" spans="1:22" x14ac:dyDescent="0.2">
      <c r="F171" s="120"/>
      <c r="G171" s="120"/>
      <c r="H171" s="120"/>
      <c r="I171" s="120"/>
      <c r="J171" s="121"/>
      <c r="K171" s="121"/>
      <c r="L171" s="121"/>
      <c r="O171" s="121"/>
    </row>
    <row r="172" spans="1:22" x14ac:dyDescent="0.2">
      <c r="F172" s="121"/>
      <c r="G172" s="121"/>
      <c r="H172" s="121"/>
      <c r="I172" s="121"/>
      <c r="J172" s="121"/>
      <c r="K172" s="121"/>
      <c r="L172" s="121"/>
      <c r="O172" s="121"/>
    </row>
  </sheetData>
  <mergeCells count="16">
    <mergeCell ref="A2:R3"/>
    <mergeCell ref="F5:L5"/>
    <mergeCell ref="F32:L32"/>
    <mergeCell ref="F64:L64"/>
    <mergeCell ref="M153:R153"/>
    <mergeCell ref="M5:R5"/>
    <mergeCell ref="A155:A166"/>
    <mergeCell ref="A7:A28"/>
    <mergeCell ref="A34:A61"/>
    <mergeCell ref="A66:A104"/>
    <mergeCell ref="M108:R108"/>
    <mergeCell ref="A110:A148"/>
    <mergeCell ref="M32:R32"/>
    <mergeCell ref="M64:R64"/>
    <mergeCell ref="F108:L108"/>
    <mergeCell ref="F153:L153"/>
  </mergeCells>
  <phoneticPr fontId="21" type="noConversion"/>
  <pageMargins left="0" right="0" top="0" bottom="0" header="0" footer="0"/>
  <pageSetup paperSize="8" scale="67" orientation="landscape" r:id="rId1"/>
  <headerFooter alignWithMargins="0">
    <oddFooter>&amp;C&amp;P/&amp;N&amp;R&amp;D</oddFooter>
  </headerFooter>
  <rowBreaks count="4" manualBreakCount="4">
    <brk id="29" max="16383" man="1"/>
    <brk id="63" max="16383" man="1"/>
    <brk id="106" max="16383" man="1"/>
    <brk id="152" max="16383" man="1"/>
  </rowBreaks>
  <ignoredErrors>
    <ignoredError sqref="D73:E73 D113:E113 D114:E11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
  <sheetViews>
    <sheetView workbookViewId="0">
      <selection activeCell="J6" sqref="J6"/>
    </sheetView>
  </sheetViews>
  <sheetFormatPr baseColWidth="10" defaultRowHeight="12.75" x14ac:dyDescent="0.2"/>
  <cols>
    <col min="1" max="1" width="3.140625" customWidth="1"/>
    <col min="2" max="2" width="13.28515625" customWidth="1"/>
    <col min="3" max="3" width="18.85546875" customWidth="1"/>
    <col min="4" max="4" width="15.42578125" customWidth="1"/>
    <col min="6" max="6" width="11.140625" customWidth="1"/>
    <col min="7" max="7" width="8.85546875" customWidth="1"/>
    <col min="8" max="8" width="10" customWidth="1"/>
  </cols>
  <sheetData>
    <row r="1" spans="1:8" ht="15.95" customHeight="1" thickBot="1" x14ac:dyDescent="0.25"/>
    <row r="2" spans="1:8" ht="65.25" customHeight="1" thickBot="1" x14ac:dyDescent="0.25">
      <c r="B2" s="617" t="s">
        <v>400</v>
      </c>
      <c r="C2" s="618"/>
      <c r="D2" s="618"/>
      <c r="E2" s="618"/>
      <c r="F2" s="619"/>
      <c r="G2" s="15"/>
      <c r="H2" s="15"/>
    </row>
    <row r="3" spans="1:8" ht="15" customHeight="1" thickBot="1" x14ac:dyDescent="0.25">
      <c r="A3" s="15"/>
      <c r="B3" s="15"/>
      <c r="C3" s="15"/>
      <c r="G3" s="15"/>
      <c r="H3" s="15"/>
    </row>
    <row r="4" spans="1:8" ht="20.25" customHeight="1" x14ac:dyDescent="0.2">
      <c r="A4" s="14"/>
      <c r="B4" s="661" t="s">
        <v>25</v>
      </c>
      <c r="C4" s="663" t="s">
        <v>333</v>
      </c>
      <c r="G4" s="14"/>
      <c r="H4" s="14"/>
    </row>
    <row r="5" spans="1:8" ht="26.25" customHeight="1" thickBot="1" x14ac:dyDescent="0.25">
      <c r="B5" s="662"/>
      <c r="C5" s="664"/>
    </row>
    <row r="6" spans="1:8" ht="48.75" customHeight="1" thickBot="1" x14ac:dyDescent="0.25">
      <c r="B6" s="18" t="s">
        <v>311</v>
      </c>
      <c r="C6" s="19">
        <v>35.700000000000003</v>
      </c>
    </row>
    <row r="7" spans="1:8" x14ac:dyDescent="0.2">
      <c r="B7" s="16"/>
      <c r="C7" s="20"/>
    </row>
    <row r="8" spans="1:8" x14ac:dyDescent="0.2">
      <c r="D8" s="16"/>
      <c r="G8" s="660"/>
      <c r="H8" s="660"/>
    </row>
    <row r="9" spans="1:8" ht="15.75" x14ac:dyDescent="0.2">
      <c r="A9" s="140"/>
      <c r="B9" s="140"/>
      <c r="C9" s="140"/>
      <c r="D9" s="140"/>
      <c r="E9" s="140"/>
      <c r="G9" s="17"/>
      <c r="H9" s="17"/>
    </row>
    <row r="10" spans="1:8" x14ac:dyDescent="0.2">
      <c r="D10" s="21"/>
      <c r="G10" s="21"/>
      <c r="H10" s="21"/>
    </row>
    <row r="11" spans="1:8" x14ac:dyDescent="0.2">
      <c r="D11" s="21"/>
      <c r="G11" s="21"/>
      <c r="H11" s="21"/>
    </row>
  </sheetData>
  <mergeCells count="4">
    <mergeCell ref="G8:H8"/>
    <mergeCell ref="B4:B5"/>
    <mergeCell ref="B2:F2"/>
    <mergeCell ref="C4:C5"/>
  </mergeCells>
  <phoneticPr fontId="21" type="noConversion"/>
  <pageMargins left="0.74803149606299213" right="0.74803149606299213" top="0.98425196850393704" bottom="0.98425196850393704" header="0" footer="0"/>
  <pageSetup paperSize="9" orientation="landscape"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3"/>
  <sheetViews>
    <sheetView topLeftCell="A22" workbookViewId="0">
      <selection activeCell="J12" sqref="J12"/>
    </sheetView>
  </sheetViews>
  <sheetFormatPr baseColWidth="10" defaultRowHeight="12.75" x14ac:dyDescent="0.2"/>
  <cols>
    <col min="1" max="1" width="59.140625" customWidth="1"/>
    <col min="2" max="2" width="14.7109375" customWidth="1"/>
    <col min="3" max="4" width="13.140625" bestFit="1" customWidth="1"/>
    <col min="6" max="6" width="13" bestFit="1" customWidth="1"/>
    <col min="7" max="8" width="11.42578125" customWidth="1"/>
  </cols>
  <sheetData>
    <row r="1" spans="1:13" s="3" customFormat="1" ht="62.25" customHeight="1" thickBot="1" x14ac:dyDescent="0.35">
      <c r="A1" s="597" t="s">
        <v>403</v>
      </c>
      <c r="B1" s="669"/>
      <c r="C1" s="669"/>
      <c r="D1" s="670"/>
      <c r="E1" s="22"/>
      <c r="F1" s="22"/>
      <c r="G1" s="22"/>
      <c r="H1"/>
      <c r="I1"/>
      <c r="J1"/>
      <c r="K1"/>
      <c r="L1"/>
      <c r="M1"/>
    </row>
    <row r="3" spans="1:13" ht="13.5" thickBot="1" x14ac:dyDescent="0.25">
      <c r="B3" s="668"/>
      <c r="C3" s="668"/>
      <c r="D3" s="668"/>
      <c r="E3" s="668"/>
      <c r="F3" s="668"/>
      <c r="G3" s="31"/>
    </row>
    <row r="4" spans="1:13" ht="44.25" customHeight="1" thickBot="1" x14ac:dyDescent="0.25">
      <c r="B4" s="461" t="s">
        <v>346</v>
      </c>
      <c r="C4" s="662" t="s">
        <v>345</v>
      </c>
      <c r="D4" s="673"/>
      <c r="E4" s="673"/>
      <c r="F4" s="673"/>
    </row>
    <row r="5" spans="1:13" ht="48" customHeight="1" thickBot="1" x14ac:dyDescent="0.25">
      <c r="A5" s="23" t="s">
        <v>35</v>
      </c>
      <c r="B5" s="23" t="s">
        <v>36</v>
      </c>
      <c r="C5" s="499" t="s">
        <v>401</v>
      </c>
      <c r="D5" s="23" t="s">
        <v>37</v>
      </c>
      <c r="E5" s="499" t="s">
        <v>402</v>
      </c>
      <c r="F5" s="23" t="s">
        <v>38</v>
      </c>
    </row>
    <row r="6" spans="1:13" ht="30" customHeight="1" thickBot="1" x14ac:dyDescent="0.25">
      <c r="A6" s="35" t="s">
        <v>318</v>
      </c>
      <c r="B6" s="501">
        <v>22.5305</v>
      </c>
      <c r="C6" s="500">
        <v>560</v>
      </c>
      <c r="D6" s="462">
        <f>+B6*17</f>
        <v>383.01850000000002</v>
      </c>
      <c r="E6" s="500">
        <v>561</v>
      </c>
      <c r="F6" s="463">
        <f>+B6*24</f>
        <v>540.73199999999997</v>
      </c>
    </row>
    <row r="7" spans="1:13" ht="30" customHeight="1" thickBot="1" x14ac:dyDescent="0.25">
      <c r="A7" s="36" t="s">
        <v>319</v>
      </c>
      <c r="B7" s="501">
        <v>25.919799999999999</v>
      </c>
      <c r="C7" s="500">
        <v>562</v>
      </c>
      <c r="D7" s="462">
        <f t="shared" ref="D7:D14" si="0">+B7*17</f>
        <v>440.63659999999999</v>
      </c>
      <c r="E7" s="500">
        <v>563</v>
      </c>
      <c r="F7" s="463">
        <f t="shared" ref="F7:F14" si="1">+B7*24</f>
        <v>622.0752</v>
      </c>
    </row>
    <row r="8" spans="1:13" ht="30" customHeight="1" thickBot="1" x14ac:dyDescent="0.25">
      <c r="A8" s="36" t="s">
        <v>39</v>
      </c>
      <c r="B8" s="501">
        <v>45.0702</v>
      </c>
      <c r="C8" s="500">
        <v>564</v>
      </c>
      <c r="D8" s="462">
        <f t="shared" si="0"/>
        <v>766.1934</v>
      </c>
      <c r="E8" s="500">
        <v>565</v>
      </c>
      <c r="F8" s="463">
        <f t="shared" si="1"/>
        <v>1081.6848</v>
      </c>
    </row>
    <row r="9" spans="1:13" ht="30" customHeight="1" thickBot="1" x14ac:dyDescent="0.25">
      <c r="A9" s="36" t="s">
        <v>320</v>
      </c>
      <c r="B9" s="501">
        <v>14.120900000000001</v>
      </c>
      <c r="C9" s="500">
        <v>566</v>
      </c>
      <c r="D9" s="462">
        <f t="shared" si="0"/>
        <v>240.05530000000002</v>
      </c>
      <c r="E9" s="500">
        <v>567</v>
      </c>
      <c r="F9" s="463">
        <f t="shared" si="1"/>
        <v>338.90160000000003</v>
      </c>
    </row>
    <row r="10" spans="1:13" ht="30" customHeight="1" thickBot="1" x14ac:dyDescent="0.25">
      <c r="A10" s="36" t="s">
        <v>321</v>
      </c>
      <c r="B10" s="501">
        <v>11.271100000000001</v>
      </c>
      <c r="C10" s="500">
        <v>568</v>
      </c>
      <c r="D10" s="462">
        <f t="shared" si="0"/>
        <v>191.6087</v>
      </c>
      <c r="E10" s="500">
        <v>569</v>
      </c>
      <c r="F10" s="463">
        <f t="shared" si="1"/>
        <v>270.50639999999999</v>
      </c>
    </row>
    <row r="11" spans="1:13" ht="30" customHeight="1" thickBot="1" x14ac:dyDescent="0.25">
      <c r="A11" s="36" t="s">
        <v>322</v>
      </c>
      <c r="B11" s="501">
        <v>16.244</v>
      </c>
      <c r="C11" s="500">
        <v>570</v>
      </c>
      <c r="D11" s="462">
        <f t="shared" si="0"/>
        <v>276.14800000000002</v>
      </c>
      <c r="E11" s="500">
        <v>571</v>
      </c>
      <c r="F11" s="463">
        <f t="shared" si="1"/>
        <v>389.85599999999999</v>
      </c>
    </row>
    <row r="12" spans="1:13" ht="30" customHeight="1" thickBot="1" x14ac:dyDescent="0.25">
      <c r="A12" s="36" t="s">
        <v>323</v>
      </c>
      <c r="B12" s="501">
        <v>12.9602</v>
      </c>
      <c r="C12" s="500">
        <v>572</v>
      </c>
      <c r="D12" s="462">
        <f t="shared" si="0"/>
        <v>220.32339999999999</v>
      </c>
      <c r="E12" s="500">
        <v>573</v>
      </c>
      <c r="F12" s="463">
        <f t="shared" si="1"/>
        <v>311.04480000000001</v>
      </c>
    </row>
    <row r="13" spans="1:13" ht="30" customHeight="1" thickBot="1" x14ac:dyDescent="0.25">
      <c r="A13" s="36" t="s">
        <v>324</v>
      </c>
      <c r="B13" s="501">
        <v>28.229900000000001</v>
      </c>
      <c r="C13" s="500">
        <v>574</v>
      </c>
      <c r="D13" s="462">
        <f t="shared" si="0"/>
        <v>479.9083</v>
      </c>
      <c r="E13" s="500">
        <v>575</v>
      </c>
      <c r="F13" s="463">
        <f t="shared" si="1"/>
        <v>677.51760000000002</v>
      </c>
    </row>
    <row r="14" spans="1:13" ht="30" customHeight="1" thickBot="1" x14ac:dyDescent="0.25">
      <c r="A14" s="37" t="s">
        <v>40</v>
      </c>
      <c r="B14" s="501">
        <v>22.5305</v>
      </c>
      <c r="C14" s="500">
        <v>576</v>
      </c>
      <c r="D14" s="462">
        <f t="shared" si="0"/>
        <v>383.01850000000002</v>
      </c>
      <c r="E14" s="500">
        <v>577</v>
      </c>
      <c r="F14" s="463">
        <f t="shared" si="1"/>
        <v>540.73199999999997</v>
      </c>
    </row>
    <row r="15" spans="1:13" ht="14.25" customHeight="1" x14ac:dyDescent="0.2">
      <c r="A15" s="96"/>
      <c r="B15" s="89"/>
      <c r="C15" s="89"/>
      <c r="D15" s="89"/>
      <c r="E15" s="34"/>
    </row>
    <row r="16" spans="1:13" ht="15.75" x14ac:dyDescent="0.25">
      <c r="A16" s="333"/>
      <c r="B16" s="333"/>
      <c r="C16" s="333"/>
      <c r="D16" s="333"/>
    </row>
    <row r="17" spans="1:13" ht="13.5" thickBot="1" x14ac:dyDescent="0.25"/>
    <row r="18" spans="1:13" s="3" customFormat="1" ht="54" customHeight="1" thickBot="1" x14ac:dyDescent="0.35">
      <c r="A18" s="597" t="s">
        <v>404</v>
      </c>
      <c r="B18" s="671"/>
      <c r="C18" s="671"/>
      <c r="D18" s="672"/>
      <c r="E18" s="22"/>
      <c r="G18" s="22"/>
      <c r="H18"/>
      <c r="I18"/>
      <c r="J18"/>
      <c r="K18"/>
      <c r="L18"/>
      <c r="M18"/>
    </row>
    <row r="19" spans="1:13" ht="34.5" customHeight="1" thickBot="1" x14ac:dyDescent="0.25">
      <c r="A19" s="90"/>
      <c r="B19" s="504" t="s">
        <v>346</v>
      </c>
      <c r="C19" s="665" t="s">
        <v>343</v>
      </c>
      <c r="D19" s="665"/>
      <c r="E19" s="665"/>
      <c r="F19" s="665"/>
    </row>
    <row r="20" spans="1:13" ht="66" customHeight="1" thickBot="1" x14ac:dyDescent="0.25">
      <c r="A20" s="23" t="s">
        <v>35</v>
      </c>
      <c r="B20" s="503" t="s">
        <v>36</v>
      </c>
      <c r="C20" s="502" t="s">
        <v>401</v>
      </c>
      <c r="D20" s="503" t="s">
        <v>37</v>
      </c>
      <c r="E20" s="502" t="s">
        <v>402</v>
      </c>
      <c r="F20" s="503" t="s">
        <v>38</v>
      </c>
    </row>
    <row r="21" spans="1:13" ht="30" customHeight="1" thickBot="1" x14ac:dyDescent="0.25">
      <c r="A21" s="25" t="s">
        <v>41</v>
      </c>
      <c r="B21" s="501">
        <v>18.097100000000001</v>
      </c>
      <c r="C21" s="500">
        <v>367</v>
      </c>
      <c r="D21" s="94">
        <f>+B21*17</f>
        <v>307.65070000000003</v>
      </c>
      <c r="E21" s="500">
        <v>368</v>
      </c>
      <c r="F21" s="110">
        <f>+B21*24</f>
        <v>434.33040000000005</v>
      </c>
      <c r="G21" s="34"/>
    </row>
    <row r="22" spans="1:13" ht="30" customHeight="1" thickBot="1" x14ac:dyDescent="0.25">
      <c r="A22" s="91" t="s">
        <v>39</v>
      </c>
      <c r="B22" s="501">
        <v>28.4529</v>
      </c>
      <c r="C22" s="500">
        <v>380</v>
      </c>
      <c r="D22" s="94">
        <f>+B22*17</f>
        <v>483.69929999999999</v>
      </c>
      <c r="E22" s="500">
        <v>381</v>
      </c>
      <c r="F22" s="110">
        <f>+B22*24</f>
        <v>682.86959999999999</v>
      </c>
      <c r="G22" s="89"/>
    </row>
    <row r="23" spans="1:13" ht="17.25" customHeight="1" thickBot="1" x14ac:dyDescent="0.25">
      <c r="A23" s="88"/>
      <c r="B23" s="89"/>
      <c r="C23" s="89"/>
      <c r="D23" s="89"/>
    </row>
    <row r="24" spans="1:13" ht="43.5" customHeight="1" thickBot="1" x14ac:dyDescent="0.25">
      <c r="A24" s="92" t="s">
        <v>312</v>
      </c>
      <c r="C24" s="93">
        <v>0.5</v>
      </c>
      <c r="D24" s="89"/>
    </row>
    <row r="25" spans="1:13" x14ac:dyDescent="0.2">
      <c r="A25" s="96"/>
      <c r="B25" s="89"/>
      <c r="C25" s="89"/>
      <c r="D25" s="89"/>
    </row>
    <row r="26" spans="1:13" ht="15.75" x14ac:dyDescent="0.25">
      <c r="A26" s="333"/>
      <c r="B26" s="333"/>
      <c r="C26" s="333"/>
      <c r="D26" s="333"/>
    </row>
    <row r="27" spans="1:13" x14ac:dyDescent="0.2">
      <c r="A27" s="96"/>
      <c r="B27" s="89"/>
      <c r="C27" s="89"/>
      <c r="D27" s="89"/>
    </row>
    <row r="28" spans="1:13" ht="21" thickBot="1" x14ac:dyDescent="0.35">
      <c r="A28" s="96"/>
      <c r="B28" s="89"/>
      <c r="C28" s="89"/>
      <c r="D28" s="89"/>
      <c r="F28" s="22"/>
    </row>
    <row r="29" spans="1:13" ht="46.5" customHeight="1" thickBot="1" x14ac:dyDescent="0.25">
      <c r="A29" s="597" t="s">
        <v>405</v>
      </c>
      <c r="B29" s="669"/>
      <c r="C29" s="669"/>
      <c r="D29" s="670"/>
    </row>
    <row r="30" spans="1:13" ht="13.5" thickBot="1" x14ac:dyDescent="0.25">
      <c r="A30" s="88"/>
      <c r="B30" s="89"/>
      <c r="C30" s="89"/>
      <c r="D30" s="89"/>
    </row>
    <row r="31" spans="1:13" ht="51.75" customHeight="1" thickBot="1" x14ac:dyDescent="0.25">
      <c r="A31" s="92" t="s">
        <v>42</v>
      </c>
      <c r="B31" s="505">
        <v>29.651399999999999</v>
      </c>
      <c r="C31" s="666">
        <f>+B31*30</f>
        <v>889.54199999999992</v>
      </c>
      <c r="D31" s="667"/>
      <c r="F31" s="98"/>
    </row>
    <row r="33" spans="1:4" ht="15.75" x14ac:dyDescent="0.25">
      <c r="A33" s="333"/>
      <c r="B33" s="333"/>
      <c r="C33" s="333"/>
      <c r="D33" s="333"/>
    </row>
  </sheetData>
  <mergeCells count="7">
    <mergeCell ref="C19:F19"/>
    <mergeCell ref="C31:D31"/>
    <mergeCell ref="B3:F3"/>
    <mergeCell ref="A1:D1"/>
    <mergeCell ref="A29:D29"/>
    <mergeCell ref="A18:D18"/>
    <mergeCell ref="C4:F4"/>
  </mergeCells>
  <phoneticPr fontId="21" type="noConversion"/>
  <pageMargins left="0.74803149606299213" right="0.74803149606299213" top="0.98425196850393704" bottom="0.98425196850393704" header="0" footer="0"/>
  <pageSetup paperSize="9" scale="95" orientation="landscape" r:id="rId1"/>
  <headerFooter alignWithMargins="0">
    <oddFooter>&amp;R&amp;D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12"/>
  <sheetViews>
    <sheetView workbookViewId="0">
      <selection activeCell="K7" sqref="K7"/>
    </sheetView>
  </sheetViews>
  <sheetFormatPr baseColWidth="10" defaultRowHeight="12.75" x14ac:dyDescent="0.2"/>
  <cols>
    <col min="1" max="1" width="3.140625" customWidth="1"/>
    <col min="2" max="2" width="11.7109375" customWidth="1"/>
    <col min="3" max="3" width="14.85546875" customWidth="1"/>
    <col min="4" max="4" width="4.140625" customWidth="1"/>
    <col min="5" max="5" width="14.85546875" customWidth="1"/>
    <col min="6" max="6" width="19" customWidth="1"/>
    <col min="7" max="7" width="8.140625" customWidth="1"/>
    <col min="8" max="8" width="11.85546875" customWidth="1"/>
    <col min="9" max="9" width="8.85546875" customWidth="1"/>
    <col min="10" max="10" width="10" customWidth="1"/>
    <col min="11" max="11" width="11.42578125" customWidth="1"/>
  </cols>
  <sheetData>
    <row r="1" spans="2:11" ht="15.95" customHeight="1" thickBot="1" x14ac:dyDescent="0.25"/>
    <row r="2" spans="2:11" ht="20.25" x14ac:dyDescent="0.2">
      <c r="B2" s="588" t="s">
        <v>410</v>
      </c>
      <c r="C2" s="646"/>
      <c r="D2" s="646"/>
      <c r="E2" s="646"/>
      <c r="F2" s="589"/>
      <c r="G2" s="386"/>
      <c r="H2" s="386"/>
      <c r="I2" s="386"/>
      <c r="J2" s="14"/>
    </row>
    <row r="3" spans="2:11" ht="20.25" x14ac:dyDescent="0.2">
      <c r="B3" s="590"/>
      <c r="C3" s="647"/>
      <c r="D3" s="647"/>
      <c r="E3" s="647"/>
      <c r="F3" s="591"/>
      <c r="G3" s="386"/>
      <c r="H3" s="386"/>
      <c r="I3" s="386"/>
      <c r="J3" s="14"/>
    </row>
    <row r="4" spans="2:11" ht="21" thickBot="1" x14ac:dyDescent="0.25">
      <c r="B4" s="592"/>
      <c r="C4" s="648"/>
      <c r="D4" s="648"/>
      <c r="E4" s="648"/>
      <c r="F4" s="593"/>
      <c r="G4" s="386"/>
      <c r="H4" s="386"/>
      <c r="I4" s="386"/>
      <c r="J4" s="14"/>
    </row>
    <row r="5" spans="2:11" ht="15" customHeight="1" thickBot="1" x14ac:dyDescent="0.25">
      <c r="B5" s="14"/>
      <c r="C5" s="14"/>
      <c r="D5" s="14"/>
      <c r="E5" s="14"/>
      <c r="F5" s="14"/>
      <c r="G5" s="14"/>
      <c r="H5" s="14"/>
      <c r="I5" s="14"/>
      <c r="J5" s="14"/>
    </row>
    <row r="6" spans="2:11" ht="45.75" customHeight="1" thickBot="1" x14ac:dyDescent="0.25">
      <c r="B6" s="649" t="s">
        <v>25</v>
      </c>
      <c r="C6" s="675"/>
      <c r="D6" s="676"/>
      <c r="E6" s="390" t="s">
        <v>329</v>
      </c>
      <c r="F6" s="26" t="s">
        <v>30</v>
      </c>
      <c r="G6" s="101"/>
    </row>
    <row r="7" spans="2:11" ht="20.100000000000001" customHeight="1" x14ac:dyDescent="0.2">
      <c r="B7" s="654" t="s">
        <v>313</v>
      </c>
      <c r="C7" s="677"/>
      <c r="D7" s="655"/>
      <c r="E7" s="391">
        <f>K7*F7</f>
        <v>120.95</v>
      </c>
      <c r="F7" s="33">
        <v>5</v>
      </c>
      <c r="G7" s="102"/>
      <c r="K7">
        <v>24.19</v>
      </c>
    </row>
    <row r="8" spans="2:11" ht="20.100000000000001" customHeight="1" x14ac:dyDescent="0.2">
      <c r="B8" s="656" t="s">
        <v>156</v>
      </c>
      <c r="C8" s="678"/>
      <c r="D8" s="657"/>
      <c r="E8" s="392">
        <f>F8*K7</f>
        <v>96.76</v>
      </c>
      <c r="F8" s="27">
        <v>4</v>
      </c>
      <c r="G8" s="102"/>
    </row>
    <row r="9" spans="2:11" ht="20.100000000000001" customHeight="1" thickBot="1" x14ac:dyDescent="0.25">
      <c r="B9" s="658" t="s">
        <v>19</v>
      </c>
      <c r="C9" s="674"/>
      <c r="D9" s="659"/>
      <c r="E9" s="393">
        <f>F9*K7</f>
        <v>96.76</v>
      </c>
      <c r="F9" s="28">
        <v>4</v>
      </c>
      <c r="G9" s="102"/>
    </row>
    <row r="10" spans="2:11" x14ac:dyDescent="0.2">
      <c r="B10" t="s">
        <v>43</v>
      </c>
    </row>
    <row r="12" spans="2:11" ht="17.25" customHeight="1" x14ac:dyDescent="0.25">
      <c r="B12" s="333"/>
      <c r="C12" s="333"/>
      <c r="D12" s="333"/>
      <c r="E12" s="333"/>
      <c r="F12" s="333"/>
      <c r="G12" s="333"/>
      <c r="H12" s="333"/>
      <c r="I12" s="333"/>
    </row>
  </sheetData>
  <mergeCells count="5">
    <mergeCell ref="B9:D9"/>
    <mergeCell ref="B6:D6"/>
    <mergeCell ref="B7:D7"/>
    <mergeCell ref="B8:D8"/>
    <mergeCell ref="B2:F4"/>
  </mergeCells>
  <phoneticPr fontId="21" type="noConversion"/>
  <pageMargins left="0.74803149606299213" right="0.74803149606299213" top="0.98425196850393704" bottom="0.98425196850393704" header="0" footer="0"/>
  <pageSetup paperSize="9" orientation="landscape" r:id="rId1"/>
  <headerFooter alignWithMargins="0">
    <oddFooter>&amp;R&amp;D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12"/>
  <sheetViews>
    <sheetView workbookViewId="0">
      <selection activeCell="B5" sqref="B5"/>
    </sheetView>
  </sheetViews>
  <sheetFormatPr baseColWidth="10" defaultRowHeight="12.75" x14ac:dyDescent="0.2"/>
  <cols>
    <col min="1" max="1" width="3.140625" customWidth="1"/>
    <col min="2" max="2" width="20.5703125" customWidth="1"/>
    <col min="3" max="3" width="18" customWidth="1"/>
    <col min="4" max="4" width="21.42578125" style="98" customWidth="1"/>
    <col min="5" max="5" width="18.7109375" customWidth="1"/>
    <col min="6" max="6" width="10" customWidth="1"/>
    <col min="7" max="7" width="6.85546875" customWidth="1"/>
  </cols>
  <sheetData>
    <row r="1" spans="2:7" ht="15.95" customHeight="1" thickBot="1" x14ac:dyDescent="0.25"/>
    <row r="2" spans="2:7" ht="21" customHeight="1" x14ac:dyDescent="0.2">
      <c r="B2" s="680" t="s">
        <v>411</v>
      </c>
      <c r="C2" s="671"/>
      <c r="D2" s="671"/>
      <c r="E2" s="672"/>
      <c r="F2" s="14"/>
    </row>
    <row r="3" spans="2:7" ht="20.25" x14ac:dyDescent="0.2">
      <c r="B3" s="681"/>
      <c r="C3" s="682"/>
      <c r="D3" s="682"/>
      <c r="E3" s="683"/>
      <c r="F3" s="14"/>
    </row>
    <row r="4" spans="2:7" ht="21" thickBot="1" x14ac:dyDescent="0.25">
      <c r="B4" s="684"/>
      <c r="C4" s="685"/>
      <c r="D4" s="685"/>
      <c r="E4" s="686"/>
      <c r="F4" s="14"/>
    </row>
    <row r="5" spans="2:7" ht="15" customHeight="1" thickBot="1" x14ac:dyDescent="0.25">
      <c r="B5" s="14"/>
      <c r="C5" s="14"/>
      <c r="D5" s="394"/>
      <c r="E5" s="14"/>
      <c r="F5" s="14"/>
    </row>
    <row r="6" spans="2:7" ht="61.5" customHeight="1" thickBot="1" x14ac:dyDescent="0.25">
      <c r="B6" s="26" t="s">
        <v>25</v>
      </c>
      <c r="C6" s="381" t="s">
        <v>44</v>
      </c>
      <c r="D6" s="398" t="s">
        <v>327</v>
      </c>
      <c r="E6" s="373" t="s">
        <v>30</v>
      </c>
    </row>
    <row r="7" spans="2:7" ht="20.100000000000001" customHeight="1" x14ac:dyDescent="0.2">
      <c r="B7" s="679" t="s">
        <v>31</v>
      </c>
      <c r="C7" s="395" t="s">
        <v>45</v>
      </c>
      <c r="D7" s="399">
        <f>G7*E7</f>
        <v>290.28000000000003</v>
      </c>
      <c r="E7" s="33">
        <v>12</v>
      </c>
      <c r="G7">
        <v>24.19</v>
      </c>
    </row>
    <row r="8" spans="2:7" ht="20.100000000000001" customHeight="1" x14ac:dyDescent="0.2">
      <c r="B8" s="652"/>
      <c r="C8" s="396" t="s">
        <v>46</v>
      </c>
      <c r="D8" s="400">
        <f>G7*E8</f>
        <v>435.42</v>
      </c>
      <c r="E8" s="27">
        <v>18</v>
      </c>
    </row>
    <row r="9" spans="2:7" ht="20.100000000000001" customHeight="1" thickBot="1" x14ac:dyDescent="0.25">
      <c r="B9" s="653"/>
      <c r="C9" s="397" t="s">
        <v>47</v>
      </c>
      <c r="D9" s="401">
        <f>E9*G7</f>
        <v>556.37</v>
      </c>
      <c r="E9" s="28">
        <v>23</v>
      </c>
    </row>
    <row r="11" spans="2:7" x14ac:dyDescent="0.2">
      <c r="B11" t="s">
        <v>373</v>
      </c>
      <c r="C11" s="477" t="s">
        <v>374</v>
      </c>
    </row>
    <row r="12" spans="2:7" ht="13.5" customHeight="1" x14ac:dyDescent="0.25">
      <c r="B12" s="333"/>
      <c r="C12" s="333"/>
      <c r="D12" s="333"/>
      <c r="E12" s="333"/>
    </row>
  </sheetData>
  <mergeCells count="2">
    <mergeCell ref="B7:B9"/>
    <mergeCell ref="B2:E4"/>
  </mergeCells>
  <phoneticPr fontId="21" type="noConversion"/>
  <pageMargins left="0.74803149606299213" right="0.74803149606299213" top="0.98425196850393704" bottom="0.98425196850393704" header="0" footer="0"/>
  <pageSetup paperSize="9" orientation="landscape" r:id="rId1"/>
  <headerFooter alignWithMargins="0">
    <oddFooter>&amp;R&amp;D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14"/>
  <sheetViews>
    <sheetView workbookViewId="0">
      <selection activeCell="E5" sqref="E5"/>
    </sheetView>
  </sheetViews>
  <sheetFormatPr baseColWidth="10" defaultRowHeight="12.75" x14ac:dyDescent="0.2"/>
  <cols>
    <col min="1" max="1" width="3.140625" customWidth="1"/>
    <col min="2" max="2" width="22.42578125" customWidth="1"/>
    <col min="3" max="3" width="32.140625" customWidth="1"/>
    <col min="4" max="4" width="33.5703125" customWidth="1"/>
    <col min="5" max="5" width="16.28515625" customWidth="1"/>
    <col min="7" max="7" width="11.42578125" customWidth="1"/>
  </cols>
  <sheetData>
    <row r="1" spans="2:8" ht="15.95" customHeight="1" thickBot="1" x14ac:dyDescent="0.25"/>
    <row r="2" spans="2:8" ht="53.25" customHeight="1" thickBot="1" x14ac:dyDescent="0.25">
      <c r="B2" s="687" t="s">
        <v>398</v>
      </c>
      <c r="C2" s="688"/>
      <c r="D2" s="688"/>
      <c r="E2" s="689"/>
      <c r="F2" s="29"/>
      <c r="G2" s="29"/>
      <c r="H2" s="29"/>
    </row>
    <row r="3" spans="2:8" ht="15" customHeight="1" thickBot="1" x14ac:dyDescent="0.45">
      <c r="B3" s="30"/>
      <c r="C3" s="30"/>
      <c r="D3" s="30"/>
      <c r="E3" s="30"/>
      <c r="F3" s="30"/>
      <c r="G3" s="30"/>
      <c r="H3" s="30"/>
    </row>
    <row r="4" spans="2:8" ht="32.25" customHeight="1" thickBot="1" x14ac:dyDescent="0.25">
      <c r="B4" s="24" t="s">
        <v>48</v>
      </c>
      <c r="C4" s="23" t="s">
        <v>49</v>
      </c>
      <c r="D4" s="402" t="s">
        <v>315</v>
      </c>
      <c r="E4" s="373" t="s">
        <v>328</v>
      </c>
    </row>
    <row r="5" spans="2:8" ht="31.5" customHeight="1" x14ac:dyDescent="0.2">
      <c r="B5" s="690" t="s">
        <v>314</v>
      </c>
      <c r="C5" s="404" t="s">
        <v>50</v>
      </c>
      <c r="D5" s="405" t="s">
        <v>51</v>
      </c>
      <c r="E5" s="406">
        <f>5*G5</f>
        <v>120.95</v>
      </c>
      <c r="G5">
        <v>24.19</v>
      </c>
    </row>
    <row r="6" spans="2:8" ht="36.75" customHeight="1" x14ac:dyDescent="0.2">
      <c r="B6" s="691"/>
      <c r="C6" s="407" t="s">
        <v>52</v>
      </c>
      <c r="D6" s="403" t="s">
        <v>53</v>
      </c>
      <c r="E6" s="408">
        <f>6*G5</f>
        <v>145.14000000000001</v>
      </c>
    </row>
    <row r="7" spans="2:8" ht="35.25" customHeight="1" thickBot="1" x14ac:dyDescent="0.25">
      <c r="B7" s="692"/>
      <c r="C7" s="409" t="s">
        <v>54</v>
      </c>
      <c r="D7" s="410" t="s">
        <v>55</v>
      </c>
      <c r="E7" s="411">
        <f>8*G5</f>
        <v>193.52</v>
      </c>
    </row>
    <row r="12" spans="2:8" x14ac:dyDescent="0.2">
      <c r="B12" s="31"/>
    </row>
    <row r="13" spans="2:8" x14ac:dyDescent="0.2">
      <c r="B13" s="31"/>
    </row>
    <row r="14" spans="2:8" x14ac:dyDescent="0.2">
      <c r="B14" s="31"/>
    </row>
  </sheetData>
  <mergeCells count="2">
    <mergeCell ref="B2:E2"/>
    <mergeCell ref="B5:B7"/>
  </mergeCells>
  <phoneticPr fontId="21" type="noConversion"/>
  <pageMargins left="0.74803149606299213" right="0.74803149606299213" top="0.98425196850393704" bottom="0.98425196850393704" header="0" footer="0"/>
  <pageSetup paperSize="9" orientation="landscape" r:id="rId1"/>
  <headerFooter alignWithMargins="0">
    <oddFooter>&amp;R&amp;D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11"/>
  <sheetViews>
    <sheetView workbookViewId="0">
      <selection activeCell="B3" sqref="B3"/>
    </sheetView>
  </sheetViews>
  <sheetFormatPr baseColWidth="10" defaultRowHeight="12.75" x14ac:dyDescent="0.2"/>
  <cols>
    <col min="1" max="1" width="3.140625" customWidth="1"/>
    <col min="2" max="2" width="11.7109375" customWidth="1"/>
    <col min="3" max="3" width="19.85546875" customWidth="1"/>
    <col min="4" max="4" width="18.85546875" customWidth="1"/>
    <col min="5" max="5" width="15.42578125" customWidth="1"/>
    <col min="6" max="6" width="8.140625" customWidth="1"/>
    <col min="7" max="7" width="9.140625" customWidth="1"/>
    <col min="8" max="8" width="8.85546875" customWidth="1"/>
    <col min="9" max="9" width="10" customWidth="1"/>
  </cols>
  <sheetData>
    <row r="1" spans="2:9" ht="15.95" customHeight="1" thickBot="1" x14ac:dyDescent="0.25"/>
    <row r="2" spans="2:9" ht="65.25" customHeight="1" thickBot="1" x14ac:dyDescent="0.25">
      <c r="B2" s="617" t="s">
        <v>412</v>
      </c>
      <c r="C2" s="693"/>
      <c r="D2" s="693"/>
      <c r="E2" s="693"/>
      <c r="F2" s="693"/>
      <c r="G2" s="694"/>
      <c r="H2" s="15"/>
      <c r="I2" s="15"/>
    </row>
    <row r="3" spans="2:9" ht="15" customHeight="1" thickBot="1" x14ac:dyDescent="0.25">
      <c r="B3" s="15"/>
      <c r="C3" s="15"/>
      <c r="D3" s="15"/>
      <c r="E3" s="15"/>
      <c r="F3" s="15"/>
      <c r="G3" s="15"/>
      <c r="H3" s="15"/>
      <c r="I3" s="15"/>
    </row>
    <row r="4" spans="2:9" ht="20.25" customHeight="1" x14ac:dyDescent="0.2">
      <c r="B4" s="699" t="s">
        <v>317</v>
      </c>
      <c r="C4" s="700"/>
      <c r="D4" s="695" t="s">
        <v>26</v>
      </c>
      <c r="E4" s="14"/>
      <c r="F4" s="14"/>
      <c r="G4" s="14"/>
      <c r="H4" s="14"/>
      <c r="I4" s="14"/>
    </row>
    <row r="5" spans="2:9" ht="26.25" customHeight="1" thickBot="1" x14ac:dyDescent="0.25">
      <c r="B5" s="701"/>
      <c r="C5" s="702"/>
      <c r="D5" s="696"/>
    </row>
    <row r="6" spans="2:9" ht="76.5" customHeight="1" thickBot="1" x14ac:dyDescent="0.25">
      <c r="B6" s="697" t="s">
        <v>316</v>
      </c>
      <c r="C6" s="698"/>
      <c r="D6" s="460">
        <v>20</v>
      </c>
    </row>
    <row r="7" spans="2:9" ht="39" customHeight="1" x14ac:dyDescent="0.2">
      <c r="C7" s="16"/>
      <c r="D7" s="20"/>
    </row>
    <row r="8" spans="2:9" x14ac:dyDescent="0.2">
      <c r="B8" s="457" t="s">
        <v>383</v>
      </c>
      <c r="E8" s="16"/>
      <c r="H8" s="660"/>
      <c r="I8" s="660"/>
    </row>
    <row r="9" spans="2:9" x14ac:dyDescent="0.2">
      <c r="E9" s="17"/>
      <c r="H9" s="17"/>
      <c r="I9" s="17"/>
    </row>
    <row r="10" spans="2:9" ht="28.5" customHeight="1" x14ac:dyDescent="0.2">
      <c r="E10" s="21"/>
      <c r="H10" s="21"/>
      <c r="I10" s="21"/>
    </row>
    <row r="11" spans="2:9" ht="31.5" customHeight="1" x14ac:dyDescent="0.2">
      <c r="E11" s="21"/>
      <c r="H11" s="21"/>
      <c r="I11" s="21"/>
    </row>
  </sheetData>
  <mergeCells count="5">
    <mergeCell ref="B2:G2"/>
    <mergeCell ref="D4:D5"/>
    <mergeCell ref="H8:I8"/>
    <mergeCell ref="B6:C6"/>
    <mergeCell ref="B4:C5"/>
  </mergeCells>
  <phoneticPr fontId="21" type="noConversion"/>
  <pageMargins left="0.74803149606299213" right="0.74803149606299213" top="0.98425196850393704" bottom="0.98425196850393704" header="0" footer="0"/>
  <pageSetup paperSize="9" orientation="portrait" r:id="rId1"/>
  <headerFooter alignWithMargins="0">
    <oddFooter>&amp;R&amp;D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39997558519241921"/>
  </sheetPr>
  <dimension ref="B3:D26"/>
  <sheetViews>
    <sheetView tabSelected="1" workbookViewId="0">
      <selection activeCell="F12" sqref="F12"/>
    </sheetView>
  </sheetViews>
  <sheetFormatPr baseColWidth="10" defaultRowHeight="12.75" x14ac:dyDescent="0.2"/>
  <cols>
    <col min="4" max="4" width="15.42578125" bestFit="1" customWidth="1"/>
  </cols>
  <sheetData>
    <row r="3" spans="2:4" x14ac:dyDescent="0.2">
      <c r="B3" s="464" t="s">
        <v>347</v>
      </c>
      <c r="C3" s="464" t="s">
        <v>348</v>
      </c>
      <c r="D3" s="465" t="s">
        <v>349</v>
      </c>
    </row>
    <row r="4" spans="2:4" x14ac:dyDescent="0.2">
      <c r="B4" s="466">
        <v>8</v>
      </c>
      <c r="C4" s="467" t="s">
        <v>350</v>
      </c>
      <c r="D4" s="468">
        <v>230.61</v>
      </c>
    </row>
    <row r="5" spans="2:4" x14ac:dyDescent="0.2">
      <c r="B5" s="466">
        <v>9</v>
      </c>
      <c r="C5" s="467" t="s">
        <v>351</v>
      </c>
      <c r="D5" s="468">
        <v>244.08</v>
      </c>
    </row>
    <row r="6" spans="2:4" x14ac:dyDescent="0.2">
      <c r="B6" s="466">
        <v>10</v>
      </c>
      <c r="C6" s="467" t="s">
        <v>352</v>
      </c>
      <c r="D6" s="468">
        <v>257.49</v>
      </c>
    </row>
    <row r="7" spans="2:4" x14ac:dyDescent="0.2">
      <c r="B7" s="466">
        <v>11</v>
      </c>
      <c r="C7" s="467" t="s">
        <v>353</v>
      </c>
      <c r="D7" s="468">
        <v>284.31</v>
      </c>
    </row>
    <row r="8" spans="2:4" x14ac:dyDescent="0.2">
      <c r="B8" s="466">
        <v>12</v>
      </c>
      <c r="C8" s="467" t="s">
        <v>354</v>
      </c>
      <c r="D8" s="468">
        <v>311.19</v>
      </c>
    </row>
    <row r="9" spans="2:4" x14ac:dyDescent="0.2">
      <c r="B9" s="466">
        <v>13</v>
      </c>
      <c r="C9" s="467" t="s">
        <v>355</v>
      </c>
      <c r="D9" s="468">
        <v>338.07</v>
      </c>
    </row>
    <row r="10" spans="2:4" x14ac:dyDescent="0.2">
      <c r="B10" s="466">
        <v>14</v>
      </c>
      <c r="C10" s="467" t="s">
        <v>356</v>
      </c>
      <c r="D10" s="468">
        <v>364.97</v>
      </c>
    </row>
    <row r="11" spans="2:4" x14ac:dyDescent="0.2">
      <c r="B11" s="466">
        <v>15</v>
      </c>
      <c r="C11" s="467" t="s">
        <v>357</v>
      </c>
      <c r="D11" s="468">
        <v>391.78</v>
      </c>
    </row>
    <row r="12" spans="2:4" x14ac:dyDescent="0.2">
      <c r="B12" s="466">
        <v>16</v>
      </c>
      <c r="C12" s="467" t="s">
        <v>358</v>
      </c>
      <c r="D12" s="468">
        <v>418.69</v>
      </c>
    </row>
    <row r="13" spans="2:4" x14ac:dyDescent="0.2">
      <c r="B13" s="466">
        <v>17</v>
      </c>
      <c r="C13" s="467" t="s">
        <v>359</v>
      </c>
      <c r="D13" s="468">
        <v>445.5</v>
      </c>
    </row>
    <row r="14" spans="2:4" x14ac:dyDescent="0.2">
      <c r="B14" s="466">
        <v>18</v>
      </c>
      <c r="C14" s="467" t="s">
        <v>360</v>
      </c>
      <c r="D14" s="468">
        <v>472.37</v>
      </c>
    </row>
    <row r="15" spans="2:4" x14ac:dyDescent="0.2">
      <c r="B15" s="466">
        <v>19</v>
      </c>
      <c r="C15" s="467" t="s">
        <v>361</v>
      </c>
      <c r="D15" s="468">
        <v>499.24</v>
      </c>
    </row>
    <row r="16" spans="2:4" x14ac:dyDescent="0.2">
      <c r="B16" s="466">
        <v>20</v>
      </c>
      <c r="C16" s="467" t="s">
        <v>362</v>
      </c>
      <c r="D16" s="468">
        <v>526.09</v>
      </c>
    </row>
    <row r="17" spans="2:4" x14ac:dyDescent="0.2">
      <c r="B17" s="466">
        <v>21</v>
      </c>
      <c r="C17" s="467" t="s">
        <v>363</v>
      </c>
      <c r="D17" s="468">
        <v>566.36</v>
      </c>
    </row>
    <row r="18" spans="2:4" x14ac:dyDescent="0.2">
      <c r="B18" s="466">
        <v>22</v>
      </c>
      <c r="C18" s="467" t="s">
        <v>364</v>
      </c>
      <c r="D18" s="468">
        <v>610</v>
      </c>
    </row>
    <row r="19" spans="2:4" x14ac:dyDescent="0.2">
      <c r="B19" s="466">
        <v>23</v>
      </c>
      <c r="C19" s="467" t="s">
        <v>365</v>
      </c>
      <c r="D19" s="468">
        <v>653.76</v>
      </c>
    </row>
    <row r="20" spans="2:4" x14ac:dyDescent="0.2">
      <c r="B20" s="466">
        <v>24</v>
      </c>
      <c r="C20" s="467" t="s">
        <v>366</v>
      </c>
      <c r="D20" s="468">
        <v>697.43</v>
      </c>
    </row>
    <row r="21" spans="2:4" x14ac:dyDescent="0.2">
      <c r="B21" s="466">
        <v>25</v>
      </c>
      <c r="C21" s="467" t="s">
        <v>367</v>
      </c>
      <c r="D21" s="468">
        <v>741.15</v>
      </c>
    </row>
    <row r="22" spans="2:4" x14ac:dyDescent="0.2">
      <c r="B22" s="466">
        <v>26</v>
      </c>
      <c r="C22" s="467" t="s">
        <v>368</v>
      </c>
      <c r="D22" s="468">
        <v>835.38</v>
      </c>
    </row>
    <row r="23" spans="2:4" x14ac:dyDescent="0.2">
      <c r="B23" s="466">
        <v>27</v>
      </c>
      <c r="C23" s="467" t="s">
        <v>369</v>
      </c>
      <c r="D23" s="468">
        <v>952.17</v>
      </c>
    </row>
    <row r="24" spans="2:4" x14ac:dyDescent="0.2">
      <c r="B24" s="466">
        <v>28</v>
      </c>
      <c r="C24" s="467" t="s">
        <v>370</v>
      </c>
      <c r="D24" s="468">
        <v>995.93</v>
      </c>
    </row>
    <row r="25" spans="2:4" x14ac:dyDescent="0.2">
      <c r="B25" s="466">
        <v>29</v>
      </c>
      <c r="C25" s="467" t="s">
        <v>371</v>
      </c>
      <c r="D25" s="468">
        <v>1039.6099999999999</v>
      </c>
    </row>
    <row r="26" spans="2:4" x14ac:dyDescent="0.2">
      <c r="B26" s="466">
        <v>30</v>
      </c>
      <c r="C26" s="467" t="s">
        <v>372</v>
      </c>
      <c r="D26" s="468">
        <v>1159.06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46"/>
  <sheetViews>
    <sheetView topLeftCell="A13" zoomScale="80" workbookViewId="0">
      <selection activeCell="J7" sqref="J7"/>
    </sheetView>
  </sheetViews>
  <sheetFormatPr baseColWidth="10" defaultRowHeight="12.75" x14ac:dyDescent="0.2"/>
  <cols>
    <col min="1" max="1" width="34.7109375" customWidth="1"/>
    <col min="2" max="2" width="7.7109375" customWidth="1"/>
    <col min="3" max="3" width="6.42578125" customWidth="1"/>
    <col min="4" max="4" width="5.85546875" customWidth="1"/>
    <col min="5" max="14" width="12.7109375" style="38" customWidth="1"/>
    <col min="15" max="17" width="12.7109375" customWidth="1"/>
    <col min="19" max="23" width="11.42578125" customWidth="1"/>
  </cols>
  <sheetData>
    <row r="1" spans="1:26" ht="16.5" customHeight="1" thickBot="1" x14ac:dyDescent="0.25"/>
    <row r="2" spans="1:26" ht="24.95" customHeight="1" x14ac:dyDescent="0.2">
      <c r="A2" s="560" t="s">
        <v>407</v>
      </c>
      <c r="B2" s="561"/>
      <c r="C2" s="561"/>
      <c r="D2" s="561"/>
      <c r="E2" s="561"/>
      <c r="F2" s="561"/>
      <c r="G2" s="561"/>
      <c r="H2" s="561"/>
      <c r="I2" s="561"/>
      <c r="J2" s="561"/>
      <c r="K2" s="561"/>
      <c r="L2" s="561"/>
      <c r="M2" s="561"/>
      <c r="N2" s="561"/>
      <c r="O2" s="561"/>
      <c r="P2" s="561"/>
      <c r="Q2" s="562"/>
    </row>
    <row r="3" spans="1:26" ht="24.95" customHeight="1" thickBot="1" x14ac:dyDescent="0.25">
      <c r="A3" s="563"/>
      <c r="B3" s="564"/>
      <c r="C3" s="564"/>
      <c r="D3" s="564"/>
      <c r="E3" s="564"/>
      <c r="F3" s="564"/>
      <c r="G3" s="564"/>
      <c r="H3" s="564"/>
      <c r="I3" s="564"/>
      <c r="J3" s="564"/>
      <c r="K3" s="564"/>
      <c r="L3" s="564"/>
      <c r="M3" s="564"/>
      <c r="N3" s="564"/>
      <c r="O3" s="564"/>
      <c r="P3" s="564"/>
      <c r="Q3" s="565"/>
    </row>
    <row r="4" spans="1:26" ht="16.5" customHeight="1" thickBot="1" x14ac:dyDescent="0.3">
      <c r="A4" s="41"/>
      <c r="E4" s="58"/>
      <c r="F4" s="58"/>
      <c r="G4" s="58"/>
      <c r="H4" s="58"/>
      <c r="I4" s="58"/>
      <c r="J4" s="58"/>
      <c r="K4" s="58"/>
    </row>
    <row r="5" spans="1:26" ht="39.950000000000003" customHeight="1" thickBot="1" x14ac:dyDescent="0.25">
      <c r="A5" s="494"/>
      <c r="B5" s="495"/>
      <c r="C5" s="495"/>
      <c r="D5" s="496"/>
      <c r="E5" s="566" t="s">
        <v>392</v>
      </c>
      <c r="F5" s="567"/>
      <c r="G5" s="567"/>
      <c r="H5" s="567"/>
      <c r="I5" s="567"/>
      <c r="J5" s="567"/>
      <c r="K5" s="568"/>
      <c r="L5" s="555" t="s">
        <v>393</v>
      </c>
      <c r="M5" s="555"/>
      <c r="N5" s="555"/>
      <c r="O5" s="555"/>
      <c r="P5" s="555"/>
      <c r="Q5" s="556"/>
    </row>
    <row r="6" spans="1:26" ht="80.099999999999994" customHeight="1" thickBot="1" x14ac:dyDescent="0.25">
      <c r="A6" s="107" t="s">
        <v>254</v>
      </c>
      <c r="B6" s="105" t="s">
        <v>59</v>
      </c>
      <c r="C6" s="107" t="s">
        <v>0</v>
      </c>
      <c r="D6" s="105" t="s">
        <v>1</v>
      </c>
      <c r="E6" s="486" t="s">
        <v>2</v>
      </c>
      <c r="F6" s="487" t="s">
        <v>3</v>
      </c>
      <c r="G6" s="487" t="s">
        <v>4</v>
      </c>
      <c r="H6" s="488" t="s">
        <v>332</v>
      </c>
      <c r="I6" s="487" t="s">
        <v>325</v>
      </c>
      <c r="J6" s="489" t="s">
        <v>326</v>
      </c>
      <c r="K6" s="107" t="s">
        <v>376</v>
      </c>
      <c r="L6" s="490" t="s">
        <v>2</v>
      </c>
      <c r="M6" s="488" t="s">
        <v>3</v>
      </c>
      <c r="N6" s="488" t="s">
        <v>4</v>
      </c>
      <c r="O6" s="491" t="s">
        <v>384</v>
      </c>
      <c r="P6" s="492" t="s">
        <v>330</v>
      </c>
      <c r="Q6" s="493" t="s">
        <v>331</v>
      </c>
      <c r="S6" s="570" t="s">
        <v>341</v>
      </c>
      <c r="T6" s="570"/>
      <c r="U6" s="570"/>
      <c r="V6" s="570"/>
      <c r="W6" s="570"/>
    </row>
    <row r="7" spans="1:26" ht="29.25" customHeight="1" thickBot="1" x14ac:dyDescent="0.25">
      <c r="A7" s="542" t="s">
        <v>388</v>
      </c>
      <c r="B7" s="542" t="s">
        <v>64</v>
      </c>
      <c r="C7" s="543">
        <v>28</v>
      </c>
      <c r="D7" s="543">
        <v>86</v>
      </c>
      <c r="E7" s="544">
        <f>L7*12</f>
        <v>15922.800000000001</v>
      </c>
      <c r="F7" s="544">
        <f t="shared" ref="F7:F10" si="0">M7*12</f>
        <v>2463.48</v>
      </c>
      <c r="G7" s="544">
        <f t="shared" ref="G7:G10" si="1">N7*12</f>
        <v>11951.16</v>
      </c>
      <c r="H7" s="544">
        <f t="shared" ref="H7:H10" si="2">O7*12</f>
        <v>24964.080000000002</v>
      </c>
      <c r="I7" s="544">
        <f t="shared" ref="I7:I15" si="3">S$8+N7+O7</f>
        <v>3895.09</v>
      </c>
      <c r="J7" s="544">
        <f t="shared" ref="J7:J15" si="4">S$8+N7+O7</f>
        <v>3895.09</v>
      </c>
      <c r="K7" s="545">
        <f t="shared" ref="K7:K10" si="5">SUM(E7:J7)</f>
        <v>63091.7</v>
      </c>
      <c r="L7" s="544">
        <f>+SUELDO!$C$8</f>
        <v>1326.9</v>
      </c>
      <c r="M7" s="546">
        <f>+residencia!$D$6</f>
        <v>205.29</v>
      </c>
      <c r="N7" s="544">
        <f>+DESTINO!$D$24</f>
        <v>995.93</v>
      </c>
      <c r="O7" s="544">
        <f>D7*D$44</f>
        <v>2080.34</v>
      </c>
      <c r="P7" s="545">
        <f t="shared" ref="P7:P10" si="6">SUM(L7:O7)</f>
        <v>4608.46</v>
      </c>
      <c r="Q7" s="545">
        <f t="shared" ref="Q7:Q10" si="7">K7/12</f>
        <v>5257.6416666666664</v>
      </c>
      <c r="S7" s="72" t="s">
        <v>334</v>
      </c>
      <c r="T7" s="72" t="s">
        <v>335</v>
      </c>
      <c r="U7" s="72" t="s">
        <v>336</v>
      </c>
      <c r="V7" s="72" t="s">
        <v>337</v>
      </c>
      <c r="W7" s="72" t="s">
        <v>338</v>
      </c>
    </row>
    <row r="8" spans="1:26" ht="29.25" customHeight="1" thickBot="1" x14ac:dyDescent="0.25">
      <c r="A8" s="542" t="s">
        <v>389</v>
      </c>
      <c r="B8" s="542" t="s">
        <v>64</v>
      </c>
      <c r="C8" s="543">
        <v>28</v>
      </c>
      <c r="D8" s="543">
        <v>86</v>
      </c>
      <c r="E8" s="544">
        <f t="shared" ref="E8:E9" si="8">L8*12</f>
        <v>15922.800000000001</v>
      </c>
      <c r="F8" s="544">
        <f t="shared" si="0"/>
        <v>2463.48</v>
      </c>
      <c r="G8" s="544">
        <f t="shared" si="1"/>
        <v>11951.16</v>
      </c>
      <c r="H8" s="544">
        <f t="shared" si="2"/>
        <v>24964.080000000002</v>
      </c>
      <c r="I8" s="544">
        <f t="shared" si="3"/>
        <v>3895.09</v>
      </c>
      <c r="J8" s="544">
        <f t="shared" si="4"/>
        <v>3895.09</v>
      </c>
      <c r="K8" s="545">
        <f t="shared" si="5"/>
        <v>63091.7</v>
      </c>
      <c r="L8" s="544">
        <f>+SUELDO!$C$8</f>
        <v>1326.9</v>
      </c>
      <c r="M8" s="546">
        <f>+residencia!$D$6</f>
        <v>205.29</v>
      </c>
      <c r="N8" s="544">
        <f>+DESTINO!$D$24</f>
        <v>995.93</v>
      </c>
      <c r="O8" s="544">
        <f>D8*D$44</f>
        <v>2080.34</v>
      </c>
      <c r="P8" s="545">
        <f t="shared" si="6"/>
        <v>4608.46</v>
      </c>
      <c r="Q8" s="545">
        <f t="shared" si="7"/>
        <v>5257.6416666666664</v>
      </c>
      <c r="S8" s="469">
        <f>+SUELDO!C21</f>
        <v>818.82</v>
      </c>
      <c r="T8" s="458">
        <f>+SUELDO!C22</f>
        <v>836.78</v>
      </c>
      <c r="U8" s="458">
        <f>+SUELDO!C23</f>
        <v>744.56</v>
      </c>
      <c r="V8" s="458">
        <f>+SUELDO!C24</f>
        <v>710.44</v>
      </c>
      <c r="W8" s="330">
        <f>+SUELDO!C25</f>
        <v>656.23</v>
      </c>
    </row>
    <row r="9" spans="1:26" ht="29.25" customHeight="1" thickBot="1" x14ac:dyDescent="0.25">
      <c r="A9" s="542" t="s">
        <v>385</v>
      </c>
      <c r="B9" s="542" t="s">
        <v>64</v>
      </c>
      <c r="C9" s="543">
        <v>26</v>
      </c>
      <c r="D9" s="543">
        <v>65</v>
      </c>
      <c r="E9" s="544">
        <f t="shared" si="8"/>
        <v>15922.800000000001</v>
      </c>
      <c r="F9" s="544">
        <f t="shared" si="0"/>
        <v>2463.48</v>
      </c>
      <c r="G9" s="544">
        <f t="shared" si="1"/>
        <v>10024.56</v>
      </c>
      <c r="H9" s="544">
        <f t="shared" si="2"/>
        <v>18868.2</v>
      </c>
      <c r="I9" s="544">
        <f t="shared" si="3"/>
        <v>3226.55</v>
      </c>
      <c r="J9" s="544">
        <f t="shared" si="4"/>
        <v>3226.55</v>
      </c>
      <c r="K9" s="545">
        <f t="shared" si="5"/>
        <v>53732.140000000014</v>
      </c>
      <c r="L9" s="544">
        <f>+SUELDO!$C$8</f>
        <v>1326.9</v>
      </c>
      <c r="M9" s="546">
        <f>+residencia!$D$6</f>
        <v>205.29</v>
      </c>
      <c r="N9" s="544">
        <f>+DESTINO!$D$22</f>
        <v>835.38</v>
      </c>
      <c r="O9" s="544">
        <f>D9*D$44</f>
        <v>1572.3500000000001</v>
      </c>
      <c r="P9" s="545">
        <f t="shared" si="6"/>
        <v>3939.92</v>
      </c>
      <c r="Q9" s="545">
        <f t="shared" si="7"/>
        <v>4477.6783333333342</v>
      </c>
      <c r="S9" s="497"/>
      <c r="T9" s="497"/>
      <c r="U9" s="497"/>
      <c r="V9" s="497"/>
      <c r="W9" s="497"/>
    </row>
    <row r="10" spans="1:26" ht="29.25" customHeight="1" thickBot="1" x14ac:dyDescent="0.25">
      <c r="A10" s="542" t="s">
        <v>386</v>
      </c>
      <c r="B10" s="542" t="s">
        <v>64</v>
      </c>
      <c r="C10" s="543">
        <v>26</v>
      </c>
      <c r="D10" s="543">
        <v>65</v>
      </c>
      <c r="E10" s="544">
        <f>L10*12</f>
        <v>15922.800000000001</v>
      </c>
      <c r="F10" s="544">
        <f t="shared" si="0"/>
        <v>2463.48</v>
      </c>
      <c r="G10" s="544">
        <f t="shared" si="1"/>
        <v>10024.56</v>
      </c>
      <c r="H10" s="544">
        <f t="shared" si="2"/>
        <v>18868.2</v>
      </c>
      <c r="I10" s="544">
        <f t="shared" si="3"/>
        <v>3226.55</v>
      </c>
      <c r="J10" s="544">
        <f t="shared" si="4"/>
        <v>3226.55</v>
      </c>
      <c r="K10" s="545">
        <f t="shared" si="5"/>
        <v>53732.140000000014</v>
      </c>
      <c r="L10" s="544">
        <f>+SUELDO!$C$8</f>
        <v>1326.9</v>
      </c>
      <c r="M10" s="546">
        <f>+residencia!$D$6</f>
        <v>205.29</v>
      </c>
      <c r="N10" s="544">
        <f>+DESTINO!$D$22</f>
        <v>835.38</v>
      </c>
      <c r="O10" s="544">
        <f>D10*D$44</f>
        <v>1572.3500000000001</v>
      </c>
      <c r="P10" s="545">
        <f t="shared" si="6"/>
        <v>3939.92</v>
      </c>
      <c r="Q10" s="545">
        <f t="shared" si="7"/>
        <v>4477.6783333333342</v>
      </c>
      <c r="S10" s="497"/>
      <c r="T10" s="497"/>
      <c r="U10" s="497"/>
      <c r="V10" s="497"/>
      <c r="W10" s="497"/>
    </row>
    <row r="11" spans="1:26" s="55" customFormat="1" ht="23.25" customHeight="1" thickBot="1" x14ac:dyDescent="0.25">
      <c r="A11" s="547" t="s">
        <v>255</v>
      </c>
      <c r="B11" s="548" t="s">
        <v>64</v>
      </c>
      <c r="C11" s="548">
        <v>24</v>
      </c>
      <c r="D11" s="548">
        <v>60</v>
      </c>
      <c r="E11" s="544">
        <f>L11*12</f>
        <v>15922.800000000001</v>
      </c>
      <c r="F11" s="544">
        <f>M11*12</f>
        <v>2463.48</v>
      </c>
      <c r="G11" s="544">
        <f>N11*12</f>
        <v>8369.16</v>
      </c>
      <c r="H11" s="544">
        <f>O11*12</f>
        <v>17416.800000000003</v>
      </c>
      <c r="I11" s="544">
        <f t="shared" si="3"/>
        <v>2967.65</v>
      </c>
      <c r="J11" s="544">
        <f t="shared" si="4"/>
        <v>2967.65</v>
      </c>
      <c r="K11" s="545">
        <f>SUM(E11:J11)</f>
        <v>50107.540000000008</v>
      </c>
      <c r="L11" s="544">
        <f>+SUELDO!$C$8</f>
        <v>1326.9</v>
      </c>
      <c r="M11" s="546">
        <f>+residencia!$D$6</f>
        <v>205.29</v>
      </c>
      <c r="N11" s="544">
        <f>+DESTINO!$D$20</f>
        <v>697.43</v>
      </c>
      <c r="O11" s="544">
        <f>D11*D$44</f>
        <v>1451.4</v>
      </c>
      <c r="P11" s="545">
        <f>SUM(L11:O11)</f>
        <v>3681.02</v>
      </c>
      <c r="Q11" s="545">
        <f>K11/12</f>
        <v>4175.628333333334</v>
      </c>
      <c r="Z11" s="478"/>
    </row>
    <row r="12" spans="1:26" s="55" customFormat="1" ht="23.25" customHeight="1" thickBot="1" x14ac:dyDescent="0.25">
      <c r="A12" s="547" t="s">
        <v>256</v>
      </c>
      <c r="B12" s="548" t="s">
        <v>64</v>
      </c>
      <c r="C12" s="548">
        <v>24</v>
      </c>
      <c r="D12" s="548">
        <v>60</v>
      </c>
      <c r="E12" s="544">
        <f t="shared" ref="E12:E42" si="9">L12*12</f>
        <v>15922.800000000001</v>
      </c>
      <c r="F12" s="544">
        <f t="shared" ref="F12:F42" si="10">M12*12</f>
        <v>2463.48</v>
      </c>
      <c r="G12" s="544">
        <f t="shared" ref="G12:G42" si="11">N12*12</f>
        <v>8369.16</v>
      </c>
      <c r="H12" s="544">
        <f t="shared" ref="H12:H42" si="12">O12*12</f>
        <v>17416.800000000003</v>
      </c>
      <c r="I12" s="544">
        <f t="shared" si="3"/>
        <v>2967.65</v>
      </c>
      <c r="J12" s="544">
        <f t="shared" si="4"/>
        <v>2967.65</v>
      </c>
      <c r="K12" s="545">
        <f t="shared" ref="K12:K42" si="13">SUM(E12:J12)</f>
        <v>50107.540000000008</v>
      </c>
      <c r="L12" s="544">
        <f>+SUELDO!$C$8</f>
        <v>1326.9</v>
      </c>
      <c r="M12" s="546">
        <f>+residencia!$D$6</f>
        <v>205.29</v>
      </c>
      <c r="N12" s="544">
        <f>+DESTINO!$D$20</f>
        <v>697.43</v>
      </c>
      <c r="O12" s="544">
        <f t="shared" ref="O12:O42" si="14">D12*D$44</f>
        <v>1451.4</v>
      </c>
      <c r="P12" s="545">
        <f>SUM(L12:O12)</f>
        <v>3681.02</v>
      </c>
      <c r="Q12" s="545">
        <f>K12/12</f>
        <v>4175.628333333334</v>
      </c>
      <c r="Z12" s="478"/>
    </row>
    <row r="13" spans="1:26" s="55" customFormat="1" ht="32.25" customHeight="1" thickBot="1" x14ac:dyDescent="0.25">
      <c r="A13" s="547" t="s">
        <v>257</v>
      </c>
      <c r="B13" s="548" t="s">
        <v>64</v>
      </c>
      <c r="C13" s="548">
        <v>24</v>
      </c>
      <c r="D13" s="548">
        <v>60</v>
      </c>
      <c r="E13" s="544">
        <f t="shared" si="9"/>
        <v>15922.800000000001</v>
      </c>
      <c r="F13" s="544">
        <f t="shared" si="10"/>
        <v>2463.48</v>
      </c>
      <c r="G13" s="544">
        <f t="shared" si="11"/>
        <v>8369.16</v>
      </c>
      <c r="H13" s="544">
        <f t="shared" si="12"/>
        <v>17416.800000000003</v>
      </c>
      <c r="I13" s="544">
        <f t="shared" si="3"/>
        <v>2967.65</v>
      </c>
      <c r="J13" s="544">
        <f t="shared" si="4"/>
        <v>2967.65</v>
      </c>
      <c r="K13" s="545">
        <f t="shared" si="13"/>
        <v>50107.540000000008</v>
      </c>
      <c r="L13" s="544">
        <f>+SUELDO!$C$8</f>
        <v>1326.9</v>
      </c>
      <c r="M13" s="546">
        <f>+residencia!$D$6</f>
        <v>205.29</v>
      </c>
      <c r="N13" s="544">
        <f>+DESTINO!$D$20</f>
        <v>697.43</v>
      </c>
      <c r="O13" s="544">
        <f t="shared" si="14"/>
        <v>1451.4</v>
      </c>
      <c r="P13" s="545">
        <f t="shared" ref="P13:P42" si="15">SUM(L13:O13)</f>
        <v>3681.02</v>
      </c>
      <c r="Q13" s="545">
        <f t="shared" ref="Q13:Q42" si="16">K13/12</f>
        <v>4175.628333333334</v>
      </c>
      <c r="Z13" s="478"/>
    </row>
    <row r="14" spans="1:26" s="55" customFormat="1" ht="23.25" customHeight="1" thickBot="1" x14ac:dyDescent="0.25">
      <c r="A14" s="547" t="s">
        <v>258</v>
      </c>
      <c r="B14" s="548" t="s">
        <v>64</v>
      </c>
      <c r="C14" s="548">
        <v>24</v>
      </c>
      <c r="D14" s="548">
        <v>60</v>
      </c>
      <c r="E14" s="544">
        <f t="shared" si="9"/>
        <v>15922.800000000001</v>
      </c>
      <c r="F14" s="544">
        <f t="shared" si="10"/>
        <v>2463.48</v>
      </c>
      <c r="G14" s="544">
        <f t="shared" si="11"/>
        <v>8369.16</v>
      </c>
      <c r="H14" s="544">
        <f t="shared" si="12"/>
        <v>17416.800000000003</v>
      </c>
      <c r="I14" s="544">
        <f t="shared" si="3"/>
        <v>2967.65</v>
      </c>
      <c r="J14" s="544">
        <f t="shared" si="4"/>
        <v>2967.65</v>
      </c>
      <c r="K14" s="545">
        <f t="shared" si="13"/>
        <v>50107.540000000008</v>
      </c>
      <c r="L14" s="544">
        <f>+SUELDO!$C$8</f>
        <v>1326.9</v>
      </c>
      <c r="M14" s="546">
        <f>+residencia!$D$6</f>
        <v>205.29</v>
      </c>
      <c r="N14" s="544">
        <f>+DESTINO!$D$20</f>
        <v>697.43</v>
      </c>
      <c r="O14" s="544">
        <f t="shared" si="14"/>
        <v>1451.4</v>
      </c>
      <c r="P14" s="545">
        <f t="shared" si="15"/>
        <v>3681.02</v>
      </c>
      <c r="Q14" s="545">
        <f t="shared" si="16"/>
        <v>4175.628333333334</v>
      </c>
      <c r="Z14" s="478"/>
    </row>
    <row r="15" spans="1:26" s="55" customFormat="1" ht="23.25" customHeight="1" thickBot="1" x14ac:dyDescent="0.25">
      <c r="A15" s="547" t="s">
        <v>259</v>
      </c>
      <c r="B15" s="548" t="s">
        <v>64</v>
      </c>
      <c r="C15" s="548">
        <v>24</v>
      </c>
      <c r="D15" s="548">
        <v>60</v>
      </c>
      <c r="E15" s="544">
        <f t="shared" si="9"/>
        <v>15922.800000000001</v>
      </c>
      <c r="F15" s="544">
        <f t="shared" si="10"/>
        <v>2463.48</v>
      </c>
      <c r="G15" s="544">
        <f t="shared" si="11"/>
        <v>8369.16</v>
      </c>
      <c r="H15" s="544">
        <f t="shared" si="12"/>
        <v>17416.800000000003</v>
      </c>
      <c r="I15" s="544">
        <f t="shared" si="3"/>
        <v>2967.65</v>
      </c>
      <c r="J15" s="544">
        <f t="shared" si="4"/>
        <v>2967.65</v>
      </c>
      <c r="K15" s="545">
        <f t="shared" si="13"/>
        <v>50107.540000000008</v>
      </c>
      <c r="L15" s="544">
        <f>+SUELDO!$C$8</f>
        <v>1326.9</v>
      </c>
      <c r="M15" s="546">
        <f>+residencia!$D$6</f>
        <v>205.29</v>
      </c>
      <c r="N15" s="544">
        <f>+DESTINO!$D$20</f>
        <v>697.43</v>
      </c>
      <c r="O15" s="544">
        <f t="shared" si="14"/>
        <v>1451.4</v>
      </c>
      <c r="P15" s="545">
        <f t="shared" si="15"/>
        <v>3681.02</v>
      </c>
      <c r="Q15" s="545">
        <f t="shared" si="16"/>
        <v>4175.628333333334</v>
      </c>
      <c r="Z15" s="478"/>
    </row>
    <row r="16" spans="1:26" s="55" customFormat="1" ht="23.25" customHeight="1" thickBot="1" x14ac:dyDescent="0.25">
      <c r="A16" s="542" t="s">
        <v>386</v>
      </c>
      <c r="B16" s="548" t="s">
        <v>87</v>
      </c>
      <c r="C16" s="548">
        <v>26</v>
      </c>
      <c r="D16" s="548">
        <v>65</v>
      </c>
      <c r="E16" s="544">
        <f t="shared" ref="E16" si="17">L16*12</f>
        <v>13768.199999999999</v>
      </c>
      <c r="F16" s="544">
        <f t="shared" ref="F16" si="18">M16*12</f>
        <v>2013.2400000000002</v>
      </c>
      <c r="G16" s="544">
        <f t="shared" ref="G16" si="19">N16*12</f>
        <v>10024.56</v>
      </c>
      <c r="H16" s="544">
        <f t="shared" ref="H16" si="20">O16*12</f>
        <v>18868.2</v>
      </c>
      <c r="I16" s="544">
        <f t="shared" ref="I16:I22" si="21">T$8+N16+O16</f>
        <v>3244.51</v>
      </c>
      <c r="J16" s="544">
        <f t="shared" ref="J16:J22" si="22">T$8+N16+O16</f>
        <v>3244.51</v>
      </c>
      <c r="K16" s="545">
        <f t="shared" ref="K16" si="23">SUM(E16:J16)</f>
        <v>51163.22</v>
      </c>
      <c r="L16" s="544">
        <f>+SUELDO!$C$9</f>
        <v>1147.3499999999999</v>
      </c>
      <c r="M16" s="544">
        <f>+residencia!$D$8</f>
        <v>167.77</v>
      </c>
      <c r="N16" s="544">
        <f>+DESTINO!$D$22</f>
        <v>835.38</v>
      </c>
      <c r="O16" s="544">
        <f t="shared" ref="O16" si="24">D16*D$44</f>
        <v>1572.3500000000001</v>
      </c>
      <c r="P16" s="545">
        <f t="shared" ref="P16" si="25">SUM(L16:O16)</f>
        <v>3722.8500000000004</v>
      </c>
      <c r="Q16" s="545">
        <f>K16/12</f>
        <v>4263.6016666666665</v>
      </c>
      <c r="Z16" s="478"/>
    </row>
    <row r="17" spans="1:26" s="55" customFormat="1" ht="23.25" customHeight="1" thickBot="1" x14ac:dyDescent="0.25">
      <c r="A17" s="547" t="s">
        <v>387</v>
      </c>
      <c r="B17" s="548" t="s">
        <v>87</v>
      </c>
      <c r="C17" s="548">
        <v>26</v>
      </c>
      <c r="D17" s="548">
        <v>65</v>
      </c>
      <c r="E17" s="544">
        <f t="shared" si="9"/>
        <v>13768.199999999999</v>
      </c>
      <c r="F17" s="544">
        <f t="shared" si="10"/>
        <v>2013.2400000000002</v>
      </c>
      <c r="G17" s="544">
        <f t="shared" si="11"/>
        <v>10024.56</v>
      </c>
      <c r="H17" s="544">
        <f t="shared" si="12"/>
        <v>18868.2</v>
      </c>
      <c r="I17" s="544">
        <f t="shared" si="21"/>
        <v>3244.51</v>
      </c>
      <c r="J17" s="544">
        <f t="shared" si="22"/>
        <v>3244.51</v>
      </c>
      <c r="K17" s="545">
        <f t="shared" si="13"/>
        <v>51163.22</v>
      </c>
      <c r="L17" s="544">
        <f>+SUELDO!$C$9</f>
        <v>1147.3499999999999</v>
      </c>
      <c r="M17" s="544">
        <f>+residencia!$D$8</f>
        <v>167.77</v>
      </c>
      <c r="N17" s="544">
        <f>+DESTINO!$D$22</f>
        <v>835.38</v>
      </c>
      <c r="O17" s="544">
        <f t="shared" si="14"/>
        <v>1572.3500000000001</v>
      </c>
      <c r="P17" s="545">
        <f t="shared" si="15"/>
        <v>3722.8500000000004</v>
      </c>
      <c r="Q17" s="545">
        <f>K17/12</f>
        <v>4263.6016666666665</v>
      </c>
      <c r="Z17" s="478"/>
    </row>
    <row r="18" spans="1:26" s="55" customFormat="1" ht="23.25" customHeight="1" thickBot="1" x14ac:dyDescent="0.25">
      <c r="A18" s="547" t="s">
        <v>260</v>
      </c>
      <c r="B18" s="548" t="s">
        <v>87</v>
      </c>
      <c r="C18" s="548">
        <v>24</v>
      </c>
      <c r="D18" s="548">
        <v>60</v>
      </c>
      <c r="E18" s="544">
        <f t="shared" si="9"/>
        <v>13768.199999999999</v>
      </c>
      <c r="F18" s="544">
        <f t="shared" si="10"/>
        <v>2013.2400000000002</v>
      </c>
      <c r="G18" s="544">
        <f t="shared" si="11"/>
        <v>8369.16</v>
      </c>
      <c r="H18" s="544">
        <f t="shared" si="12"/>
        <v>17416.800000000003</v>
      </c>
      <c r="I18" s="544">
        <f t="shared" si="21"/>
        <v>2985.61</v>
      </c>
      <c r="J18" s="544">
        <f t="shared" si="22"/>
        <v>2985.61</v>
      </c>
      <c r="K18" s="545">
        <f t="shared" si="13"/>
        <v>47538.62</v>
      </c>
      <c r="L18" s="544">
        <f>+SUELDO!$C$9</f>
        <v>1147.3499999999999</v>
      </c>
      <c r="M18" s="544">
        <f>+residencia!$D$8</f>
        <v>167.77</v>
      </c>
      <c r="N18" s="544">
        <f>+DESTINO!$D$20</f>
        <v>697.43</v>
      </c>
      <c r="O18" s="544">
        <f t="shared" si="14"/>
        <v>1451.4</v>
      </c>
      <c r="P18" s="545">
        <f t="shared" si="15"/>
        <v>3463.95</v>
      </c>
      <c r="Q18" s="545">
        <f>K18/12</f>
        <v>3961.5516666666667</v>
      </c>
      <c r="Z18" s="478"/>
    </row>
    <row r="19" spans="1:26" s="55" customFormat="1" ht="23.25" customHeight="1" thickBot="1" x14ac:dyDescent="0.25">
      <c r="A19" s="547" t="s">
        <v>261</v>
      </c>
      <c r="B19" s="548" t="s">
        <v>87</v>
      </c>
      <c r="C19" s="548">
        <v>24</v>
      </c>
      <c r="D19" s="548">
        <v>60</v>
      </c>
      <c r="E19" s="544">
        <f t="shared" si="9"/>
        <v>13768.199999999999</v>
      </c>
      <c r="F19" s="544">
        <f t="shared" si="10"/>
        <v>2013.2400000000002</v>
      </c>
      <c r="G19" s="544">
        <f t="shared" si="11"/>
        <v>8369.16</v>
      </c>
      <c r="H19" s="544">
        <f t="shared" si="12"/>
        <v>17416.800000000003</v>
      </c>
      <c r="I19" s="544">
        <f t="shared" si="21"/>
        <v>2985.61</v>
      </c>
      <c r="J19" s="544">
        <f t="shared" si="22"/>
        <v>2985.61</v>
      </c>
      <c r="K19" s="545">
        <f t="shared" si="13"/>
        <v>47538.62</v>
      </c>
      <c r="L19" s="544">
        <f>+SUELDO!$C$9</f>
        <v>1147.3499999999999</v>
      </c>
      <c r="M19" s="544">
        <f>+residencia!$D$8</f>
        <v>167.77</v>
      </c>
      <c r="N19" s="544">
        <f>+DESTINO!$D$20</f>
        <v>697.43</v>
      </c>
      <c r="O19" s="544">
        <f t="shared" si="14"/>
        <v>1451.4</v>
      </c>
      <c r="P19" s="545">
        <f t="shared" si="15"/>
        <v>3463.95</v>
      </c>
      <c r="Q19" s="545">
        <f t="shared" si="16"/>
        <v>3961.5516666666667</v>
      </c>
      <c r="Z19" s="478"/>
    </row>
    <row r="20" spans="1:26" s="55" customFormat="1" ht="23.25" customHeight="1" thickBot="1" x14ac:dyDescent="0.25">
      <c r="A20" s="547" t="s">
        <v>262</v>
      </c>
      <c r="B20" s="548" t="s">
        <v>87</v>
      </c>
      <c r="C20" s="548">
        <v>24</v>
      </c>
      <c r="D20" s="548">
        <v>60</v>
      </c>
      <c r="E20" s="544">
        <f t="shared" si="9"/>
        <v>13768.199999999999</v>
      </c>
      <c r="F20" s="544">
        <f t="shared" si="10"/>
        <v>2013.2400000000002</v>
      </c>
      <c r="G20" s="544">
        <f t="shared" si="11"/>
        <v>8369.16</v>
      </c>
      <c r="H20" s="544">
        <f t="shared" si="12"/>
        <v>17416.800000000003</v>
      </c>
      <c r="I20" s="544">
        <f t="shared" si="21"/>
        <v>2985.61</v>
      </c>
      <c r="J20" s="544">
        <f t="shared" si="22"/>
        <v>2985.61</v>
      </c>
      <c r="K20" s="545">
        <f t="shared" si="13"/>
        <v>47538.62</v>
      </c>
      <c r="L20" s="544">
        <f>+SUELDO!$C$9</f>
        <v>1147.3499999999999</v>
      </c>
      <c r="M20" s="544">
        <f>+residencia!$D$8</f>
        <v>167.77</v>
      </c>
      <c r="N20" s="544">
        <f>+DESTINO!$D$20</f>
        <v>697.43</v>
      </c>
      <c r="O20" s="544">
        <f t="shared" si="14"/>
        <v>1451.4</v>
      </c>
      <c r="P20" s="545">
        <f t="shared" si="15"/>
        <v>3463.95</v>
      </c>
      <c r="Q20" s="545">
        <f t="shared" si="16"/>
        <v>3961.5516666666667</v>
      </c>
      <c r="Z20" s="478"/>
    </row>
    <row r="21" spans="1:26" s="55" customFormat="1" ht="23.25" customHeight="1" thickBot="1" x14ac:dyDescent="0.25">
      <c r="A21" s="547" t="s">
        <v>263</v>
      </c>
      <c r="B21" s="548" t="s">
        <v>87</v>
      </c>
      <c r="C21" s="548">
        <v>24</v>
      </c>
      <c r="D21" s="548">
        <v>60</v>
      </c>
      <c r="E21" s="544">
        <f t="shared" si="9"/>
        <v>13768.199999999999</v>
      </c>
      <c r="F21" s="544">
        <f t="shared" si="10"/>
        <v>2013.2400000000002</v>
      </c>
      <c r="G21" s="544">
        <f t="shared" si="11"/>
        <v>8369.16</v>
      </c>
      <c r="H21" s="544">
        <f t="shared" si="12"/>
        <v>17416.800000000003</v>
      </c>
      <c r="I21" s="544">
        <f t="shared" si="21"/>
        <v>2985.61</v>
      </c>
      <c r="J21" s="544">
        <f t="shared" si="22"/>
        <v>2985.61</v>
      </c>
      <c r="K21" s="545">
        <f t="shared" si="13"/>
        <v>47538.62</v>
      </c>
      <c r="L21" s="544">
        <f>+SUELDO!$C$9</f>
        <v>1147.3499999999999</v>
      </c>
      <c r="M21" s="544">
        <f>+residencia!$D$8</f>
        <v>167.77</v>
      </c>
      <c r="N21" s="544">
        <f>+DESTINO!$D$20</f>
        <v>697.43</v>
      </c>
      <c r="O21" s="544">
        <f t="shared" si="14"/>
        <v>1451.4</v>
      </c>
      <c r="P21" s="545">
        <f t="shared" si="15"/>
        <v>3463.95</v>
      </c>
      <c r="Q21" s="545">
        <f t="shared" si="16"/>
        <v>3961.5516666666667</v>
      </c>
      <c r="Z21" s="478"/>
    </row>
    <row r="22" spans="1:26" s="55" customFormat="1" ht="23.25" customHeight="1" thickBot="1" x14ac:dyDescent="0.25">
      <c r="A22" s="547" t="s">
        <v>264</v>
      </c>
      <c r="B22" s="548" t="s">
        <v>87</v>
      </c>
      <c r="C22" s="548">
        <v>24</v>
      </c>
      <c r="D22" s="548">
        <v>53</v>
      </c>
      <c r="E22" s="544">
        <f t="shared" si="9"/>
        <v>13768.199999999999</v>
      </c>
      <c r="F22" s="544">
        <f t="shared" si="10"/>
        <v>2013.2400000000002</v>
      </c>
      <c r="G22" s="544">
        <f t="shared" si="11"/>
        <v>8369.16</v>
      </c>
      <c r="H22" s="544">
        <f t="shared" si="12"/>
        <v>15384.840000000002</v>
      </c>
      <c r="I22" s="544">
        <f t="shared" si="21"/>
        <v>2816.28</v>
      </c>
      <c r="J22" s="544">
        <f t="shared" si="22"/>
        <v>2816.28</v>
      </c>
      <c r="K22" s="545">
        <f t="shared" si="13"/>
        <v>45168</v>
      </c>
      <c r="L22" s="544">
        <f>+SUELDO!$C$9</f>
        <v>1147.3499999999999</v>
      </c>
      <c r="M22" s="544">
        <f>+residencia!$D$8</f>
        <v>167.77</v>
      </c>
      <c r="N22" s="544">
        <f>+DESTINO!$D$20</f>
        <v>697.43</v>
      </c>
      <c r="O22" s="544">
        <f t="shared" si="14"/>
        <v>1282.0700000000002</v>
      </c>
      <c r="P22" s="545">
        <f t="shared" si="15"/>
        <v>3294.62</v>
      </c>
      <c r="Q22" s="545">
        <f t="shared" si="16"/>
        <v>3764</v>
      </c>
      <c r="Z22" s="478"/>
    </row>
    <row r="23" spans="1:26" s="55" customFormat="1" ht="23.25" customHeight="1" thickBot="1" x14ac:dyDescent="0.25">
      <c r="A23" s="547" t="s">
        <v>265</v>
      </c>
      <c r="B23" s="548" t="s">
        <v>116</v>
      </c>
      <c r="C23" s="548">
        <v>22</v>
      </c>
      <c r="D23" s="548">
        <v>35</v>
      </c>
      <c r="E23" s="544">
        <f t="shared" si="9"/>
        <v>10337.52</v>
      </c>
      <c r="F23" s="544">
        <f t="shared" si="10"/>
        <v>1659.84</v>
      </c>
      <c r="G23" s="544">
        <f t="shared" si="11"/>
        <v>7320</v>
      </c>
      <c r="H23" s="544">
        <f t="shared" si="12"/>
        <v>10159.800000000001</v>
      </c>
      <c r="I23" s="544">
        <f t="shared" ref="I23:I31" si="26">U$8+N23+O23</f>
        <v>2201.21</v>
      </c>
      <c r="J23" s="544">
        <f t="shared" ref="J23:J31" si="27">U$8+N23+O23</f>
        <v>2201.21</v>
      </c>
      <c r="K23" s="545">
        <f t="shared" si="13"/>
        <v>33879.58</v>
      </c>
      <c r="L23" s="544">
        <f>+SUELDO!$C$10</f>
        <v>861.46</v>
      </c>
      <c r="M23" s="544">
        <f>+residencia!$D$10</f>
        <v>138.32</v>
      </c>
      <c r="N23" s="544">
        <f>+DESTINO!$D$18</f>
        <v>610</v>
      </c>
      <c r="O23" s="544">
        <f t="shared" si="14"/>
        <v>846.65000000000009</v>
      </c>
      <c r="P23" s="545">
        <f t="shared" si="15"/>
        <v>2456.4300000000003</v>
      </c>
      <c r="Q23" s="545">
        <f t="shared" si="16"/>
        <v>2823.2983333333336</v>
      </c>
      <c r="R23" s="55" t="s">
        <v>43</v>
      </c>
      <c r="Z23" s="478"/>
    </row>
    <row r="24" spans="1:26" s="55" customFormat="1" ht="23.25" customHeight="1" thickBot="1" x14ac:dyDescent="0.25">
      <c r="A24" s="547" t="s">
        <v>266</v>
      </c>
      <c r="B24" s="548" t="s">
        <v>116</v>
      </c>
      <c r="C24" s="548">
        <v>22</v>
      </c>
      <c r="D24" s="548">
        <v>33</v>
      </c>
      <c r="E24" s="544">
        <f t="shared" si="9"/>
        <v>10337.52</v>
      </c>
      <c r="F24" s="544">
        <f t="shared" si="10"/>
        <v>1659.84</v>
      </c>
      <c r="G24" s="544">
        <f t="shared" si="11"/>
        <v>7320</v>
      </c>
      <c r="H24" s="544">
        <f t="shared" si="12"/>
        <v>9579.2400000000016</v>
      </c>
      <c r="I24" s="544">
        <f t="shared" si="26"/>
        <v>2152.83</v>
      </c>
      <c r="J24" s="544">
        <f t="shared" si="27"/>
        <v>2152.83</v>
      </c>
      <c r="K24" s="545">
        <f t="shared" si="13"/>
        <v>33202.26</v>
      </c>
      <c r="L24" s="544">
        <f>+SUELDO!$C$10</f>
        <v>861.46</v>
      </c>
      <c r="M24" s="544">
        <f>+residencia!$D$10</f>
        <v>138.32</v>
      </c>
      <c r="N24" s="544">
        <f>+DESTINO!$D$18</f>
        <v>610</v>
      </c>
      <c r="O24" s="544">
        <f t="shared" si="14"/>
        <v>798.2700000000001</v>
      </c>
      <c r="P24" s="545">
        <f t="shared" si="15"/>
        <v>2408.0500000000002</v>
      </c>
      <c r="Q24" s="545">
        <f t="shared" si="16"/>
        <v>2766.855</v>
      </c>
      <c r="Z24" s="478"/>
    </row>
    <row r="25" spans="1:26" s="55" customFormat="1" ht="23.25" customHeight="1" thickBot="1" x14ac:dyDescent="0.25">
      <c r="A25" s="547" t="s">
        <v>267</v>
      </c>
      <c r="B25" s="548" t="s">
        <v>116</v>
      </c>
      <c r="C25" s="548">
        <v>22</v>
      </c>
      <c r="D25" s="548">
        <v>33</v>
      </c>
      <c r="E25" s="544">
        <f t="shared" si="9"/>
        <v>10337.52</v>
      </c>
      <c r="F25" s="544">
        <f t="shared" si="10"/>
        <v>1659.84</v>
      </c>
      <c r="G25" s="544">
        <f t="shared" si="11"/>
        <v>7320</v>
      </c>
      <c r="H25" s="544">
        <f t="shared" si="12"/>
        <v>9579.2400000000016</v>
      </c>
      <c r="I25" s="544">
        <f t="shared" si="26"/>
        <v>2152.83</v>
      </c>
      <c r="J25" s="544">
        <f t="shared" si="27"/>
        <v>2152.83</v>
      </c>
      <c r="K25" s="545">
        <f t="shared" si="13"/>
        <v>33202.26</v>
      </c>
      <c r="L25" s="544">
        <f>+SUELDO!$C$10</f>
        <v>861.46</v>
      </c>
      <c r="M25" s="544">
        <f>+residencia!$D$10</f>
        <v>138.32</v>
      </c>
      <c r="N25" s="544">
        <f>+DESTINO!$D$18</f>
        <v>610</v>
      </c>
      <c r="O25" s="544">
        <f t="shared" si="14"/>
        <v>798.2700000000001</v>
      </c>
      <c r="P25" s="545">
        <f t="shared" si="15"/>
        <v>2408.0500000000002</v>
      </c>
      <c r="Q25" s="545">
        <f t="shared" si="16"/>
        <v>2766.855</v>
      </c>
      <c r="Z25" s="478"/>
    </row>
    <row r="26" spans="1:26" s="55" customFormat="1" ht="23.25" customHeight="1" thickBot="1" x14ac:dyDescent="0.25">
      <c r="A26" s="547" t="s">
        <v>268</v>
      </c>
      <c r="B26" s="548" t="s">
        <v>116</v>
      </c>
      <c r="C26" s="548">
        <v>22</v>
      </c>
      <c r="D26" s="548">
        <v>33</v>
      </c>
      <c r="E26" s="544">
        <f t="shared" si="9"/>
        <v>10337.52</v>
      </c>
      <c r="F26" s="544">
        <f t="shared" si="10"/>
        <v>1659.84</v>
      </c>
      <c r="G26" s="544">
        <f t="shared" si="11"/>
        <v>7320</v>
      </c>
      <c r="H26" s="544">
        <f t="shared" si="12"/>
        <v>9579.2400000000016</v>
      </c>
      <c r="I26" s="544">
        <f t="shared" si="26"/>
        <v>2152.83</v>
      </c>
      <c r="J26" s="544">
        <f t="shared" si="27"/>
        <v>2152.83</v>
      </c>
      <c r="K26" s="545">
        <f t="shared" si="13"/>
        <v>33202.26</v>
      </c>
      <c r="L26" s="544">
        <f>+SUELDO!$C$10</f>
        <v>861.46</v>
      </c>
      <c r="M26" s="544">
        <f>+residencia!$D$10</f>
        <v>138.32</v>
      </c>
      <c r="N26" s="544">
        <f>+DESTINO!$D$18</f>
        <v>610</v>
      </c>
      <c r="O26" s="544">
        <f t="shared" si="14"/>
        <v>798.2700000000001</v>
      </c>
      <c r="P26" s="545">
        <f t="shared" si="15"/>
        <v>2408.0500000000002</v>
      </c>
      <c r="Q26" s="545">
        <f t="shared" si="16"/>
        <v>2766.855</v>
      </c>
      <c r="Z26" s="478"/>
    </row>
    <row r="27" spans="1:26" s="55" customFormat="1" ht="23.25" customHeight="1" thickBot="1" x14ac:dyDescent="0.25">
      <c r="A27" s="547" t="s">
        <v>269</v>
      </c>
      <c r="B27" s="548" t="s">
        <v>116</v>
      </c>
      <c r="C27" s="548">
        <v>20</v>
      </c>
      <c r="D27" s="548">
        <v>26</v>
      </c>
      <c r="E27" s="544">
        <f t="shared" si="9"/>
        <v>10337.52</v>
      </c>
      <c r="F27" s="544">
        <f t="shared" si="10"/>
        <v>1659.84</v>
      </c>
      <c r="G27" s="544">
        <f t="shared" si="11"/>
        <v>6313.08</v>
      </c>
      <c r="H27" s="544">
        <f t="shared" si="12"/>
        <v>7547.2800000000007</v>
      </c>
      <c r="I27" s="544">
        <f t="shared" si="26"/>
        <v>1899.5900000000001</v>
      </c>
      <c r="J27" s="544">
        <f t="shared" si="27"/>
        <v>1899.5900000000001</v>
      </c>
      <c r="K27" s="545">
        <f t="shared" si="13"/>
        <v>29656.9</v>
      </c>
      <c r="L27" s="544">
        <f>+SUELDO!$C$10</f>
        <v>861.46</v>
      </c>
      <c r="M27" s="544">
        <f>+residencia!$D$10</f>
        <v>138.32</v>
      </c>
      <c r="N27" s="544">
        <f>+DESTINO!$D$16</f>
        <v>526.09</v>
      </c>
      <c r="O27" s="544">
        <f t="shared" si="14"/>
        <v>628.94000000000005</v>
      </c>
      <c r="P27" s="545">
        <f t="shared" si="15"/>
        <v>2154.81</v>
      </c>
      <c r="Q27" s="545">
        <f t="shared" si="16"/>
        <v>2471.4083333333333</v>
      </c>
      <c r="Z27" s="478"/>
    </row>
    <row r="28" spans="1:26" s="55" customFormat="1" ht="23.25" customHeight="1" thickBot="1" x14ac:dyDescent="0.25">
      <c r="A28" s="547" t="s">
        <v>270</v>
      </c>
      <c r="B28" s="548" t="s">
        <v>116</v>
      </c>
      <c r="C28" s="548">
        <v>22</v>
      </c>
      <c r="D28" s="548">
        <v>33</v>
      </c>
      <c r="E28" s="544">
        <f t="shared" si="9"/>
        <v>10337.52</v>
      </c>
      <c r="F28" s="544">
        <f t="shared" si="10"/>
        <v>1659.84</v>
      </c>
      <c r="G28" s="544">
        <f t="shared" si="11"/>
        <v>7320</v>
      </c>
      <c r="H28" s="544">
        <f t="shared" si="12"/>
        <v>9579.2400000000016</v>
      </c>
      <c r="I28" s="544">
        <f t="shared" si="26"/>
        <v>2152.83</v>
      </c>
      <c r="J28" s="544">
        <f t="shared" si="27"/>
        <v>2152.83</v>
      </c>
      <c r="K28" s="545">
        <f t="shared" si="13"/>
        <v>33202.26</v>
      </c>
      <c r="L28" s="544">
        <f>+SUELDO!$C$10</f>
        <v>861.46</v>
      </c>
      <c r="M28" s="544">
        <f>+residencia!$D$10</f>
        <v>138.32</v>
      </c>
      <c r="N28" s="544">
        <f>+DESTINO!$D$18</f>
        <v>610</v>
      </c>
      <c r="O28" s="544">
        <f t="shared" si="14"/>
        <v>798.2700000000001</v>
      </c>
      <c r="P28" s="545">
        <f t="shared" si="15"/>
        <v>2408.0500000000002</v>
      </c>
      <c r="Q28" s="545">
        <f t="shared" si="16"/>
        <v>2766.855</v>
      </c>
      <c r="Z28" s="478"/>
    </row>
    <row r="29" spans="1:26" s="55" customFormat="1" ht="23.25" customHeight="1" thickBot="1" x14ac:dyDescent="0.25">
      <c r="A29" s="547" t="s">
        <v>271</v>
      </c>
      <c r="B29" s="548" t="s">
        <v>116</v>
      </c>
      <c r="C29" s="548">
        <v>20</v>
      </c>
      <c r="D29" s="548">
        <v>32</v>
      </c>
      <c r="E29" s="544">
        <f t="shared" si="9"/>
        <v>10337.52</v>
      </c>
      <c r="F29" s="544">
        <f t="shared" si="10"/>
        <v>1659.84</v>
      </c>
      <c r="G29" s="544">
        <f t="shared" si="11"/>
        <v>6313.08</v>
      </c>
      <c r="H29" s="544">
        <f t="shared" si="12"/>
        <v>9288.9600000000009</v>
      </c>
      <c r="I29" s="544">
        <f t="shared" si="26"/>
        <v>2044.73</v>
      </c>
      <c r="J29" s="544">
        <f t="shared" si="27"/>
        <v>2044.73</v>
      </c>
      <c r="K29" s="545">
        <f t="shared" si="13"/>
        <v>31688.86</v>
      </c>
      <c r="L29" s="544">
        <f>+SUELDO!$C$10</f>
        <v>861.46</v>
      </c>
      <c r="M29" s="544">
        <f>+residencia!$D$10</f>
        <v>138.32</v>
      </c>
      <c r="N29" s="544">
        <f>+DESTINO!$D$16</f>
        <v>526.09</v>
      </c>
      <c r="O29" s="544">
        <f t="shared" si="14"/>
        <v>774.08</v>
      </c>
      <c r="P29" s="545">
        <f t="shared" si="15"/>
        <v>2299.9499999999998</v>
      </c>
      <c r="Q29" s="545">
        <f t="shared" si="16"/>
        <v>2640.7383333333332</v>
      </c>
      <c r="Z29" s="478"/>
    </row>
    <row r="30" spans="1:26" s="55" customFormat="1" ht="23.25" customHeight="1" thickBot="1" x14ac:dyDescent="0.25">
      <c r="A30" s="547" t="s">
        <v>272</v>
      </c>
      <c r="B30" s="548" t="s">
        <v>116</v>
      </c>
      <c r="C30" s="548">
        <v>22</v>
      </c>
      <c r="D30" s="548">
        <v>33</v>
      </c>
      <c r="E30" s="544">
        <f t="shared" si="9"/>
        <v>10337.52</v>
      </c>
      <c r="F30" s="544">
        <f t="shared" si="10"/>
        <v>1659.84</v>
      </c>
      <c r="G30" s="544">
        <f t="shared" si="11"/>
        <v>7320</v>
      </c>
      <c r="H30" s="544">
        <f t="shared" si="12"/>
        <v>9579.2400000000016</v>
      </c>
      <c r="I30" s="544">
        <f t="shared" si="26"/>
        <v>2152.83</v>
      </c>
      <c r="J30" s="544">
        <f t="shared" si="27"/>
        <v>2152.83</v>
      </c>
      <c r="K30" s="545">
        <f t="shared" si="13"/>
        <v>33202.26</v>
      </c>
      <c r="L30" s="544">
        <f>+SUELDO!$C$10</f>
        <v>861.46</v>
      </c>
      <c r="M30" s="544">
        <f>+residencia!$D$10</f>
        <v>138.32</v>
      </c>
      <c r="N30" s="544">
        <f>+DESTINO!$D$18</f>
        <v>610</v>
      </c>
      <c r="O30" s="544">
        <f t="shared" si="14"/>
        <v>798.2700000000001</v>
      </c>
      <c r="P30" s="545">
        <f t="shared" si="15"/>
        <v>2408.0500000000002</v>
      </c>
      <c r="Q30" s="545">
        <f t="shared" si="16"/>
        <v>2766.855</v>
      </c>
      <c r="Z30" s="478"/>
    </row>
    <row r="31" spans="1:26" s="55" customFormat="1" ht="23.25" customHeight="1" thickBot="1" x14ac:dyDescent="0.25">
      <c r="A31" s="569" t="s">
        <v>273</v>
      </c>
      <c r="B31" s="548" t="s">
        <v>116</v>
      </c>
      <c r="C31" s="548">
        <v>22</v>
      </c>
      <c r="D31" s="548">
        <v>33</v>
      </c>
      <c r="E31" s="544">
        <f t="shared" si="9"/>
        <v>10337.52</v>
      </c>
      <c r="F31" s="544">
        <f t="shared" si="10"/>
        <v>1659.84</v>
      </c>
      <c r="G31" s="544">
        <f t="shared" si="11"/>
        <v>7320</v>
      </c>
      <c r="H31" s="544">
        <f t="shared" si="12"/>
        <v>9579.2400000000016</v>
      </c>
      <c r="I31" s="544">
        <f t="shared" si="26"/>
        <v>2152.83</v>
      </c>
      <c r="J31" s="544">
        <f t="shared" si="27"/>
        <v>2152.83</v>
      </c>
      <c r="K31" s="545">
        <f t="shared" si="13"/>
        <v>33202.26</v>
      </c>
      <c r="L31" s="544">
        <f>+SUELDO!$C$10</f>
        <v>861.46</v>
      </c>
      <c r="M31" s="544">
        <f>+residencia!$D$10</f>
        <v>138.32</v>
      </c>
      <c r="N31" s="544">
        <f>+DESTINO!$D$18</f>
        <v>610</v>
      </c>
      <c r="O31" s="544">
        <f t="shared" si="14"/>
        <v>798.2700000000001</v>
      </c>
      <c r="P31" s="545">
        <f t="shared" si="15"/>
        <v>2408.0500000000002</v>
      </c>
      <c r="Q31" s="545">
        <f t="shared" si="16"/>
        <v>2766.855</v>
      </c>
      <c r="Z31" s="478"/>
    </row>
    <row r="32" spans="1:26" s="55" customFormat="1" ht="23.25" customHeight="1" thickBot="1" x14ac:dyDescent="0.25">
      <c r="A32" s="569"/>
      <c r="B32" s="548" t="s">
        <v>156</v>
      </c>
      <c r="C32" s="548">
        <v>18</v>
      </c>
      <c r="D32" s="548">
        <v>30</v>
      </c>
      <c r="E32" s="544">
        <f t="shared" si="9"/>
        <v>8603.76</v>
      </c>
      <c r="F32" s="544">
        <f t="shared" si="10"/>
        <v>1368.3600000000001</v>
      </c>
      <c r="G32" s="544">
        <f t="shared" si="11"/>
        <v>5668.4400000000005</v>
      </c>
      <c r="H32" s="544">
        <f t="shared" si="12"/>
        <v>8708.4000000000015</v>
      </c>
      <c r="I32" s="544">
        <f t="shared" ref="I32:I39" si="28">V$8+N32+O32</f>
        <v>1908.51</v>
      </c>
      <c r="J32" s="544">
        <f t="shared" ref="J32:J39" si="29">V$8+N32+O32</f>
        <v>1908.51</v>
      </c>
      <c r="K32" s="545">
        <f t="shared" si="13"/>
        <v>28165.98</v>
      </c>
      <c r="L32" s="544">
        <f>+SUELDO!$C$11</f>
        <v>716.98</v>
      </c>
      <c r="M32" s="544">
        <f>+residencia!$D$12</f>
        <v>114.03</v>
      </c>
      <c r="N32" s="544">
        <f>+DESTINO!$D$14</f>
        <v>472.37</v>
      </c>
      <c r="O32" s="544">
        <f t="shared" si="14"/>
        <v>725.7</v>
      </c>
      <c r="P32" s="545">
        <f t="shared" si="15"/>
        <v>2029.0800000000002</v>
      </c>
      <c r="Q32" s="545">
        <f t="shared" si="16"/>
        <v>2347.165</v>
      </c>
      <c r="Z32" s="478"/>
    </row>
    <row r="33" spans="1:26" s="55" customFormat="1" ht="23.25" customHeight="1" thickBot="1" x14ac:dyDescent="0.25">
      <c r="A33" s="547" t="s">
        <v>274</v>
      </c>
      <c r="B33" s="548" t="s">
        <v>156</v>
      </c>
      <c r="C33" s="548">
        <v>18</v>
      </c>
      <c r="D33" s="548">
        <v>30</v>
      </c>
      <c r="E33" s="544">
        <f t="shared" si="9"/>
        <v>8603.76</v>
      </c>
      <c r="F33" s="544">
        <f t="shared" si="10"/>
        <v>1368.3600000000001</v>
      </c>
      <c r="G33" s="544">
        <f t="shared" si="11"/>
        <v>5668.4400000000005</v>
      </c>
      <c r="H33" s="544">
        <f t="shared" si="12"/>
        <v>8708.4000000000015</v>
      </c>
      <c r="I33" s="544">
        <f t="shared" si="28"/>
        <v>1908.51</v>
      </c>
      <c r="J33" s="544">
        <f t="shared" si="29"/>
        <v>1908.51</v>
      </c>
      <c r="K33" s="545">
        <f t="shared" si="13"/>
        <v>28165.98</v>
      </c>
      <c r="L33" s="544">
        <f>+SUELDO!$C$11</f>
        <v>716.98</v>
      </c>
      <c r="M33" s="544">
        <f>+residencia!$D$12</f>
        <v>114.03</v>
      </c>
      <c r="N33" s="544">
        <f>+DESTINO!$D$14</f>
        <v>472.37</v>
      </c>
      <c r="O33" s="544">
        <f t="shared" si="14"/>
        <v>725.7</v>
      </c>
      <c r="P33" s="545">
        <f t="shared" si="15"/>
        <v>2029.0800000000002</v>
      </c>
      <c r="Q33" s="545">
        <f t="shared" si="16"/>
        <v>2347.165</v>
      </c>
      <c r="Z33" s="478"/>
    </row>
    <row r="34" spans="1:26" s="55" customFormat="1" ht="23.25" customHeight="1" thickBot="1" x14ac:dyDescent="0.25">
      <c r="A34" s="547" t="s">
        <v>275</v>
      </c>
      <c r="B34" s="548" t="s">
        <v>156</v>
      </c>
      <c r="C34" s="548">
        <v>18</v>
      </c>
      <c r="D34" s="548">
        <v>30</v>
      </c>
      <c r="E34" s="544">
        <f t="shared" si="9"/>
        <v>8603.76</v>
      </c>
      <c r="F34" s="544">
        <f t="shared" si="10"/>
        <v>1368.3600000000001</v>
      </c>
      <c r="G34" s="544">
        <f t="shared" si="11"/>
        <v>5668.4400000000005</v>
      </c>
      <c r="H34" s="544">
        <f t="shared" si="12"/>
        <v>8708.4000000000015</v>
      </c>
      <c r="I34" s="544">
        <f t="shared" si="28"/>
        <v>1908.51</v>
      </c>
      <c r="J34" s="544">
        <f t="shared" si="29"/>
        <v>1908.51</v>
      </c>
      <c r="K34" s="545">
        <f t="shared" si="13"/>
        <v>28165.98</v>
      </c>
      <c r="L34" s="544">
        <f>+SUELDO!$C$11</f>
        <v>716.98</v>
      </c>
      <c r="M34" s="544">
        <f>+residencia!$D$12</f>
        <v>114.03</v>
      </c>
      <c r="N34" s="544">
        <f>+DESTINO!$D$14</f>
        <v>472.37</v>
      </c>
      <c r="O34" s="544">
        <f t="shared" si="14"/>
        <v>725.7</v>
      </c>
      <c r="P34" s="545">
        <f t="shared" si="15"/>
        <v>2029.0800000000002</v>
      </c>
      <c r="Q34" s="545">
        <f t="shared" si="16"/>
        <v>2347.165</v>
      </c>
      <c r="Z34" s="478"/>
    </row>
    <row r="35" spans="1:26" s="55" customFormat="1" ht="23.25" customHeight="1" thickBot="1" x14ac:dyDescent="0.25">
      <c r="A35" s="547" t="s">
        <v>276</v>
      </c>
      <c r="B35" s="548" t="s">
        <v>156</v>
      </c>
      <c r="C35" s="548">
        <v>18</v>
      </c>
      <c r="D35" s="548">
        <v>32</v>
      </c>
      <c r="E35" s="544">
        <f t="shared" si="9"/>
        <v>8603.76</v>
      </c>
      <c r="F35" s="544">
        <f t="shared" si="10"/>
        <v>1368.3600000000001</v>
      </c>
      <c r="G35" s="544">
        <f t="shared" si="11"/>
        <v>5668.4400000000005</v>
      </c>
      <c r="H35" s="544">
        <f t="shared" si="12"/>
        <v>9288.9600000000009</v>
      </c>
      <c r="I35" s="544">
        <f t="shared" si="28"/>
        <v>1956.8899999999999</v>
      </c>
      <c r="J35" s="544">
        <f t="shared" si="29"/>
        <v>1956.8899999999999</v>
      </c>
      <c r="K35" s="545">
        <f t="shared" si="13"/>
        <v>28843.300000000003</v>
      </c>
      <c r="L35" s="544">
        <f>+SUELDO!$C$11</f>
        <v>716.98</v>
      </c>
      <c r="M35" s="544">
        <f>+residencia!$D$12</f>
        <v>114.03</v>
      </c>
      <c r="N35" s="544">
        <f>+DESTINO!$D$14</f>
        <v>472.37</v>
      </c>
      <c r="O35" s="544">
        <f t="shared" si="14"/>
        <v>774.08</v>
      </c>
      <c r="P35" s="545">
        <f t="shared" si="15"/>
        <v>2077.46</v>
      </c>
      <c r="Q35" s="545">
        <f t="shared" si="16"/>
        <v>2403.6083333333336</v>
      </c>
      <c r="Z35" s="478"/>
    </row>
    <row r="36" spans="1:26" s="55" customFormat="1" ht="23.25" customHeight="1" thickBot="1" x14ac:dyDescent="0.25">
      <c r="A36" s="547" t="s">
        <v>277</v>
      </c>
      <c r="B36" s="548" t="s">
        <v>156</v>
      </c>
      <c r="C36" s="548">
        <v>18</v>
      </c>
      <c r="D36" s="548">
        <v>30</v>
      </c>
      <c r="E36" s="544">
        <f t="shared" si="9"/>
        <v>8603.76</v>
      </c>
      <c r="F36" s="544">
        <f t="shared" si="10"/>
        <v>1368.3600000000001</v>
      </c>
      <c r="G36" s="544">
        <f t="shared" si="11"/>
        <v>5668.4400000000005</v>
      </c>
      <c r="H36" s="544">
        <f t="shared" si="12"/>
        <v>8708.4000000000015</v>
      </c>
      <c r="I36" s="544">
        <f t="shared" si="28"/>
        <v>1908.51</v>
      </c>
      <c r="J36" s="544">
        <f t="shared" si="29"/>
        <v>1908.51</v>
      </c>
      <c r="K36" s="545">
        <f t="shared" si="13"/>
        <v>28165.98</v>
      </c>
      <c r="L36" s="544">
        <f>+SUELDO!$C$11</f>
        <v>716.98</v>
      </c>
      <c r="M36" s="544">
        <f>+residencia!$D$12</f>
        <v>114.03</v>
      </c>
      <c r="N36" s="544">
        <f>+DESTINO!$D$14</f>
        <v>472.37</v>
      </c>
      <c r="O36" s="544">
        <f t="shared" si="14"/>
        <v>725.7</v>
      </c>
      <c r="P36" s="545">
        <f t="shared" si="15"/>
        <v>2029.0800000000002</v>
      </c>
      <c r="Q36" s="545">
        <f t="shared" si="16"/>
        <v>2347.165</v>
      </c>
      <c r="Z36" s="478"/>
    </row>
    <row r="37" spans="1:26" s="55" customFormat="1" ht="23.25" customHeight="1" thickBot="1" x14ac:dyDescent="0.25">
      <c r="A37" s="547" t="s">
        <v>278</v>
      </c>
      <c r="B37" s="548" t="s">
        <v>156</v>
      </c>
      <c r="C37" s="548">
        <v>18</v>
      </c>
      <c r="D37" s="548">
        <v>30</v>
      </c>
      <c r="E37" s="544">
        <f t="shared" si="9"/>
        <v>8603.76</v>
      </c>
      <c r="F37" s="544">
        <f t="shared" si="10"/>
        <v>1368.3600000000001</v>
      </c>
      <c r="G37" s="544">
        <f t="shared" si="11"/>
        <v>5668.4400000000005</v>
      </c>
      <c r="H37" s="544">
        <f t="shared" si="12"/>
        <v>8708.4000000000015</v>
      </c>
      <c r="I37" s="544">
        <f t="shared" si="28"/>
        <v>1908.51</v>
      </c>
      <c r="J37" s="544">
        <f t="shared" si="29"/>
        <v>1908.51</v>
      </c>
      <c r="K37" s="545">
        <f t="shared" si="13"/>
        <v>28165.98</v>
      </c>
      <c r="L37" s="544">
        <f>+SUELDO!$C$11</f>
        <v>716.98</v>
      </c>
      <c r="M37" s="544">
        <f>+residencia!$D$12</f>
        <v>114.03</v>
      </c>
      <c r="N37" s="544">
        <f>+DESTINO!$D$14</f>
        <v>472.37</v>
      </c>
      <c r="O37" s="544">
        <f t="shared" si="14"/>
        <v>725.7</v>
      </c>
      <c r="P37" s="545">
        <f t="shared" si="15"/>
        <v>2029.0800000000002</v>
      </c>
      <c r="Q37" s="545">
        <f t="shared" si="16"/>
        <v>2347.165</v>
      </c>
      <c r="Z37" s="478"/>
    </row>
    <row r="38" spans="1:26" s="55" customFormat="1" ht="23.25" customHeight="1" thickBot="1" x14ac:dyDescent="0.25">
      <c r="A38" s="547" t="s">
        <v>279</v>
      </c>
      <c r="B38" s="548" t="s">
        <v>156</v>
      </c>
      <c r="C38" s="548">
        <v>18</v>
      </c>
      <c r="D38" s="548">
        <v>30</v>
      </c>
      <c r="E38" s="544">
        <f t="shared" si="9"/>
        <v>8603.76</v>
      </c>
      <c r="F38" s="544">
        <f t="shared" si="10"/>
        <v>1368.3600000000001</v>
      </c>
      <c r="G38" s="544">
        <f t="shared" si="11"/>
        <v>5668.4400000000005</v>
      </c>
      <c r="H38" s="544">
        <f t="shared" si="12"/>
        <v>8708.4000000000015</v>
      </c>
      <c r="I38" s="544">
        <f t="shared" si="28"/>
        <v>1908.51</v>
      </c>
      <c r="J38" s="544">
        <f t="shared" si="29"/>
        <v>1908.51</v>
      </c>
      <c r="K38" s="545">
        <f t="shared" si="13"/>
        <v>28165.98</v>
      </c>
      <c r="L38" s="544">
        <f>+SUELDO!$C$11</f>
        <v>716.98</v>
      </c>
      <c r="M38" s="544">
        <f>+residencia!$D$12</f>
        <v>114.03</v>
      </c>
      <c r="N38" s="544">
        <f>+DESTINO!$D$14</f>
        <v>472.37</v>
      </c>
      <c r="O38" s="544">
        <f t="shared" si="14"/>
        <v>725.7</v>
      </c>
      <c r="P38" s="545">
        <f t="shared" si="15"/>
        <v>2029.0800000000002</v>
      </c>
      <c r="Q38" s="545">
        <f t="shared" si="16"/>
        <v>2347.165</v>
      </c>
      <c r="Z38" s="478"/>
    </row>
    <row r="39" spans="1:26" s="55" customFormat="1" ht="23.25" customHeight="1" thickBot="1" x14ac:dyDescent="0.25">
      <c r="A39" s="547" t="s">
        <v>280</v>
      </c>
      <c r="B39" s="548" t="s">
        <v>156</v>
      </c>
      <c r="C39" s="548">
        <v>18</v>
      </c>
      <c r="D39" s="548">
        <v>30</v>
      </c>
      <c r="E39" s="544">
        <f t="shared" si="9"/>
        <v>8603.76</v>
      </c>
      <c r="F39" s="544">
        <f t="shared" si="10"/>
        <v>1368.3600000000001</v>
      </c>
      <c r="G39" s="544">
        <f t="shared" si="11"/>
        <v>5668.4400000000005</v>
      </c>
      <c r="H39" s="544">
        <f t="shared" si="12"/>
        <v>8708.4000000000015</v>
      </c>
      <c r="I39" s="544">
        <f t="shared" si="28"/>
        <v>1908.51</v>
      </c>
      <c r="J39" s="544">
        <f t="shared" si="29"/>
        <v>1908.51</v>
      </c>
      <c r="K39" s="545">
        <f t="shared" si="13"/>
        <v>28165.98</v>
      </c>
      <c r="L39" s="544">
        <f>+SUELDO!$C$11</f>
        <v>716.98</v>
      </c>
      <c r="M39" s="544">
        <f>+residencia!$D$12</f>
        <v>114.03</v>
      </c>
      <c r="N39" s="544">
        <f>+DESTINO!$D$14</f>
        <v>472.37</v>
      </c>
      <c r="O39" s="544">
        <f t="shared" si="14"/>
        <v>725.7</v>
      </c>
      <c r="P39" s="545">
        <f t="shared" si="15"/>
        <v>2029.0800000000002</v>
      </c>
      <c r="Q39" s="545">
        <f t="shared" si="16"/>
        <v>2347.165</v>
      </c>
      <c r="Z39" s="478"/>
    </row>
    <row r="40" spans="1:26" s="55" customFormat="1" ht="23.25" customHeight="1" thickBot="1" x14ac:dyDescent="0.25">
      <c r="A40" s="547" t="s">
        <v>281</v>
      </c>
      <c r="B40" s="548" t="s">
        <v>19</v>
      </c>
      <c r="C40" s="548">
        <v>18</v>
      </c>
      <c r="D40" s="548">
        <v>30</v>
      </c>
      <c r="E40" s="544">
        <f t="shared" si="9"/>
        <v>7874.76</v>
      </c>
      <c r="F40" s="544">
        <f t="shared" si="10"/>
        <v>1208.8799999999999</v>
      </c>
      <c r="G40" s="544">
        <f t="shared" si="11"/>
        <v>5668.4400000000005</v>
      </c>
      <c r="H40" s="544">
        <f t="shared" si="12"/>
        <v>8708.4000000000015</v>
      </c>
      <c r="I40" s="544">
        <f>W$8+N40+O40</f>
        <v>1854.3</v>
      </c>
      <c r="J40" s="544">
        <f>W$8+N40+O40</f>
        <v>1854.3</v>
      </c>
      <c r="K40" s="545">
        <f t="shared" si="13"/>
        <v>27169.08</v>
      </c>
      <c r="L40" s="544">
        <f>+SUELDO!$C$12</f>
        <v>656.23</v>
      </c>
      <c r="M40" s="544">
        <f>+residencia!$D$14</f>
        <v>100.74</v>
      </c>
      <c r="N40" s="544">
        <f>+DESTINO!$D$14</f>
        <v>472.37</v>
      </c>
      <c r="O40" s="544">
        <f t="shared" si="14"/>
        <v>725.7</v>
      </c>
      <c r="P40" s="545">
        <f t="shared" si="15"/>
        <v>1955.0400000000002</v>
      </c>
      <c r="Q40" s="545">
        <f t="shared" si="16"/>
        <v>2264.09</v>
      </c>
      <c r="Z40" s="478"/>
    </row>
    <row r="41" spans="1:26" s="55" customFormat="1" ht="23.25" customHeight="1" thickBot="1" x14ac:dyDescent="0.25">
      <c r="A41" s="547" t="s">
        <v>282</v>
      </c>
      <c r="B41" s="548" t="s">
        <v>19</v>
      </c>
      <c r="C41" s="548">
        <v>18</v>
      </c>
      <c r="D41" s="548">
        <v>30</v>
      </c>
      <c r="E41" s="544">
        <f t="shared" si="9"/>
        <v>7874.76</v>
      </c>
      <c r="F41" s="544">
        <f t="shared" si="10"/>
        <v>1208.8799999999999</v>
      </c>
      <c r="G41" s="544">
        <f t="shared" si="11"/>
        <v>5668.4400000000005</v>
      </c>
      <c r="H41" s="544">
        <f t="shared" si="12"/>
        <v>8708.4000000000015</v>
      </c>
      <c r="I41" s="544">
        <f>W$8+N41+O41</f>
        <v>1854.3</v>
      </c>
      <c r="J41" s="544">
        <f>W$8+N41+O41</f>
        <v>1854.3</v>
      </c>
      <c r="K41" s="545">
        <f t="shared" si="13"/>
        <v>27169.08</v>
      </c>
      <c r="L41" s="544">
        <f>+SUELDO!$C$12</f>
        <v>656.23</v>
      </c>
      <c r="M41" s="544">
        <f>+residencia!$D$14</f>
        <v>100.74</v>
      </c>
      <c r="N41" s="544">
        <f>+DESTINO!$D$14</f>
        <v>472.37</v>
      </c>
      <c r="O41" s="544">
        <f t="shared" si="14"/>
        <v>725.7</v>
      </c>
      <c r="P41" s="545">
        <f t="shared" si="15"/>
        <v>1955.0400000000002</v>
      </c>
      <c r="Q41" s="545">
        <f t="shared" si="16"/>
        <v>2264.09</v>
      </c>
      <c r="Z41" s="478"/>
    </row>
    <row r="42" spans="1:26" s="55" customFormat="1" ht="23.25" customHeight="1" thickBot="1" x14ac:dyDescent="0.25">
      <c r="A42" s="547" t="s">
        <v>283</v>
      </c>
      <c r="B42" s="548" t="s">
        <v>19</v>
      </c>
      <c r="C42" s="548">
        <v>14</v>
      </c>
      <c r="D42" s="548">
        <v>23</v>
      </c>
      <c r="E42" s="544">
        <f t="shared" si="9"/>
        <v>7874.76</v>
      </c>
      <c r="F42" s="544">
        <f t="shared" si="10"/>
        <v>1208.8799999999999</v>
      </c>
      <c r="G42" s="544">
        <f t="shared" si="11"/>
        <v>4379.6400000000003</v>
      </c>
      <c r="H42" s="544">
        <f t="shared" si="12"/>
        <v>6676.4400000000005</v>
      </c>
      <c r="I42" s="544">
        <f>W$8+N42+O42</f>
        <v>1577.5700000000002</v>
      </c>
      <c r="J42" s="544">
        <f>W$8+N42+O42</f>
        <v>1577.5700000000002</v>
      </c>
      <c r="K42" s="545">
        <f t="shared" si="13"/>
        <v>23294.86</v>
      </c>
      <c r="L42" s="544">
        <f>+SUELDO!$C$12</f>
        <v>656.23</v>
      </c>
      <c r="M42" s="544">
        <f>+residencia!$D$14</f>
        <v>100.74</v>
      </c>
      <c r="N42" s="544">
        <f>+DESTINO!$D$10</f>
        <v>364.97</v>
      </c>
      <c r="O42" s="544">
        <f t="shared" si="14"/>
        <v>556.37</v>
      </c>
      <c r="P42" s="545">
        <f t="shared" si="15"/>
        <v>1678.31</v>
      </c>
      <c r="Q42" s="545">
        <f t="shared" si="16"/>
        <v>1941.2383333333335</v>
      </c>
      <c r="Z42" s="478"/>
    </row>
    <row r="44" spans="1:26" x14ac:dyDescent="0.2">
      <c r="D44" s="483">
        <v>24.19</v>
      </c>
      <c r="E44" s="99"/>
    </row>
    <row r="45" spans="1:26" x14ac:dyDescent="0.2">
      <c r="D45" s="484" t="s">
        <v>284</v>
      </c>
      <c r="E45" s="100"/>
    </row>
    <row r="46" spans="1:26" x14ac:dyDescent="0.2">
      <c r="O46" s="38"/>
    </row>
  </sheetData>
  <mergeCells count="5">
    <mergeCell ref="A2:Q3"/>
    <mergeCell ref="L5:Q5"/>
    <mergeCell ref="E5:K5"/>
    <mergeCell ref="A31:A32"/>
    <mergeCell ref="S6:W6"/>
  </mergeCells>
  <phoneticPr fontId="21" type="noConversion"/>
  <pageMargins left="0" right="0" top="0" bottom="0" header="0" footer="0"/>
  <pageSetup paperSize="8" scale="67" orientation="landscape" r:id="rId1"/>
  <headerFooter alignWithMargins="0">
    <oddFooter>&amp;C&amp;P/&amp;N&amp;R&amp;D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191"/>
  <sheetViews>
    <sheetView topLeftCell="A100" zoomScale="85" zoomScaleNormal="85" workbookViewId="0">
      <selection activeCell="L182" sqref="L182"/>
    </sheetView>
  </sheetViews>
  <sheetFormatPr baseColWidth="10" defaultRowHeight="12.75" x14ac:dyDescent="0.2"/>
  <cols>
    <col min="1" max="1" width="12.42578125" customWidth="1"/>
    <col min="2" max="2" width="41.42578125" style="47" customWidth="1"/>
    <col min="3" max="5" width="5.7109375" style="13" customWidth="1"/>
    <col min="6" max="9" width="10.7109375" style="59" customWidth="1"/>
    <col min="10" max="12" width="12.7109375" style="59" customWidth="1"/>
    <col min="13" max="16" width="10.7109375" style="59" customWidth="1"/>
    <col min="17" max="18" width="12.7109375" style="38" customWidth="1"/>
    <col min="20" max="20" width="11.42578125" style="13" customWidth="1"/>
  </cols>
  <sheetData>
    <row r="1" spans="1:23" ht="16.5" customHeight="1" thickBot="1" x14ac:dyDescent="0.25"/>
    <row r="2" spans="1:23" ht="24.95" customHeight="1" x14ac:dyDescent="0.2">
      <c r="A2" s="560" t="s">
        <v>408</v>
      </c>
      <c r="B2" s="561"/>
      <c r="C2" s="561"/>
      <c r="D2" s="561"/>
      <c r="E2" s="561"/>
      <c r="F2" s="561"/>
      <c r="G2" s="561"/>
      <c r="H2" s="561"/>
      <c r="I2" s="561"/>
      <c r="J2" s="561"/>
      <c r="K2" s="561"/>
      <c r="L2" s="561"/>
      <c r="M2" s="561"/>
      <c r="N2" s="561"/>
      <c r="O2" s="561"/>
      <c r="P2" s="561"/>
      <c r="Q2" s="561"/>
      <c r="R2" s="562"/>
    </row>
    <row r="3" spans="1:23" ht="24.95" customHeight="1" thickBot="1" x14ac:dyDescent="0.25">
      <c r="A3" s="563"/>
      <c r="B3" s="564"/>
      <c r="C3" s="564"/>
      <c r="D3" s="564"/>
      <c r="E3" s="564"/>
      <c r="F3" s="564"/>
      <c r="G3" s="564"/>
      <c r="H3" s="564"/>
      <c r="I3" s="564"/>
      <c r="J3" s="564"/>
      <c r="K3" s="564"/>
      <c r="L3" s="564"/>
      <c r="M3" s="564"/>
      <c r="N3" s="564"/>
      <c r="O3" s="564"/>
      <c r="P3" s="564"/>
      <c r="Q3" s="564"/>
      <c r="R3" s="565"/>
    </row>
    <row r="4" spans="1:23" ht="16.5" customHeight="1" thickBot="1" x14ac:dyDescent="0.3">
      <c r="A4" s="41"/>
    </row>
    <row r="5" spans="1:23" ht="39.950000000000003" customHeight="1" thickBot="1" x14ac:dyDescent="0.25">
      <c r="A5" s="48"/>
      <c r="C5" s="423"/>
      <c r="D5" s="423"/>
      <c r="E5" s="424"/>
      <c r="F5" s="575" t="s">
        <v>392</v>
      </c>
      <c r="G5" s="576"/>
      <c r="H5" s="576"/>
      <c r="I5" s="576"/>
      <c r="J5" s="576"/>
      <c r="K5" s="576"/>
      <c r="L5" s="577"/>
      <c r="M5" s="555" t="s">
        <v>393</v>
      </c>
      <c r="N5" s="555"/>
      <c r="O5" s="555"/>
      <c r="P5" s="555"/>
      <c r="Q5" s="555"/>
      <c r="R5" s="556"/>
    </row>
    <row r="6" spans="1:23" ht="80.099999999999994" customHeight="1" thickBot="1" x14ac:dyDescent="0.25">
      <c r="A6" s="43" t="s">
        <v>57</v>
      </c>
      <c r="B6" s="113" t="s">
        <v>58</v>
      </c>
      <c r="C6" s="105" t="s">
        <v>59</v>
      </c>
      <c r="D6" s="107" t="s">
        <v>0</v>
      </c>
      <c r="E6" s="105" t="s">
        <v>1</v>
      </c>
      <c r="F6" s="352" t="s">
        <v>2</v>
      </c>
      <c r="G6" s="346" t="s">
        <v>3</v>
      </c>
      <c r="H6" s="346" t="s">
        <v>4</v>
      </c>
      <c r="I6" s="346" t="s">
        <v>332</v>
      </c>
      <c r="J6" s="345" t="s">
        <v>325</v>
      </c>
      <c r="K6" s="364" t="s">
        <v>378</v>
      </c>
      <c r="L6" s="43" t="s">
        <v>376</v>
      </c>
      <c r="M6" s="348" t="s">
        <v>2</v>
      </c>
      <c r="N6" s="346" t="s">
        <v>3</v>
      </c>
      <c r="O6" s="346" t="s">
        <v>4</v>
      </c>
      <c r="P6" s="42" t="s">
        <v>384</v>
      </c>
      <c r="Q6" s="352" t="s">
        <v>330</v>
      </c>
      <c r="R6" s="347" t="s">
        <v>331</v>
      </c>
      <c r="T6" s="326" t="s">
        <v>341</v>
      </c>
    </row>
    <row r="7" spans="1:23" ht="27.75" customHeight="1" thickBot="1" x14ac:dyDescent="0.25">
      <c r="A7" s="578" t="s">
        <v>205</v>
      </c>
      <c r="B7" s="581" t="s">
        <v>206</v>
      </c>
      <c r="C7" s="582"/>
      <c r="D7" s="582"/>
      <c r="E7" s="582"/>
      <c r="F7" s="353"/>
      <c r="G7" s="353"/>
      <c r="H7" s="353"/>
      <c r="I7" s="353"/>
      <c r="J7" s="353"/>
      <c r="K7" s="353"/>
      <c r="L7" s="353"/>
      <c r="M7" s="354"/>
      <c r="N7" s="354"/>
      <c r="O7" s="135"/>
      <c r="P7" s="353"/>
      <c r="Q7" s="353"/>
      <c r="R7" s="355"/>
      <c r="T7" s="331" t="s">
        <v>334</v>
      </c>
    </row>
    <row r="8" spans="1:23" ht="23.25" customHeight="1" thickBot="1" x14ac:dyDescent="0.25">
      <c r="A8" s="579"/>
      <c r="B8" s="193" t="s">
        <v>207</v>
      </c>
      <c r="C8" s="181"/>
      <c r="D8" s="181"/>
      <c r="E8" s="181"/>
      <c r="F8" s="130"/>
      <c r="G8" s="130"/>
      <c r="H8" s="130"/>
      <c r="I8" s="130"/>
      <c r="J8" s="130"/>
      <c r="K8" s="130"/>
      <c r="L8" s="182"/>
      <c r="M8" s="252"/>
      <c r="N8" s="252"/>
      <c r="O8" s="252"/>
      <c r="P8" s="252"/>
      <c r="Q8" s="182"/>
      <c r="R8" s="185"/>
      <c r="T8" s="470">
        <f>+SUELDO!C21</f>
        <v>818.82</v>
      </c>
    </row>
    <row r="9" spans="1:23" ht="23.25" thickBot="1" x14ac:dyDescent="0.25">
      <c r="A9" s="579"/>
      <c r="B9" s="217" t="s">
        <v>208</v>
      </c>
      <c r="C9" s="174" t="s">
        <v>64</v>
      </c>
      <c r="D9" s="175" t="s">
        <v>65</v>
      </c>
      <c r="E9" s="189">
        <v>50</v>
      </c>
      <c r="F9" s="188">
        <f>M9*12</f>
        <v>15922.800000000001</v>
      </c>
      <c r="G9" s="176">
        <f>N9*12</f>
        <v>2463.48</v>
      </c>
      <c r="H9" s="176">
        <f>O9*12</f>
        <v>8369.16</v>
      </c>
      <c r="I9" s="176">
        <f>P9*12</f>
        <v>14514</v>
      </c>
      <c r="J9" s="250">
        <f>T$8+O9+P9</f>
        <v>2725.75</v>
      </c>
      <c r="K9" s="251">
        <f>T$8+O9+P9</f>
        <v>2725.75</v>
      </c>
      <c r="L9" s="122">
        <f>SUM(F9:K9)</f>
        <v>46720.94</v>
      </c>
      <c r="M9" s="241">
        <f>+SUELDO!$C$8</f>
        <v>1326.9</v>
      </c>
      <c r="N9" s="425">
        <f>+residencia!$D$6</f>
        <v>205.29</v>
      </c>
      <c r="O9" s="176">
        <f>+DESTINO!$D$20</f>
        <v>697.43</v>
      </c>
      <c r="P9" s="426">
        <f>E9*F$191</f>
        <v>1209.5</v>
      </c>
      <c r="Q9" s="335">
        <f>SUM(M9:P9)</f>
        <v>3439.12</v>
      </c>
      <c r="R9" s="336">
        <f>L9/12</f>
        <v>3893.4116666666669</v>
      </c>
      <c r="S9" s="104"/>
      <c r="U9" s="38"/>
      <c r="W9" s="38"/>
    </row>
    <row r="10" spans="1:23" ht="23.25" thickBot="1" x14ac:dyDescent="0.25">
      <c r="A10" s="579"/>
      <c r="B10" s="193" t="s">
        <v>209</v>
      </c>
      <c r="C10" s="181"/>
      <c r="D10" s="181"/>
      <c r="E10" s="181"/>
      <c r="F10" s="130"/>
      <c r="G10" s="130"/>
      <c r="H10" s="130"/>
      <c r="I10" s="130"/>
      <c r="J10" s="130"/>
      <c r="K10" s="130"/>
      <c r="L10" s="182"/>
      <c r="M10" s="130"/>
      <c r="N10" s="130"/>
      <c r="O10" s="130"/>
      <c r="P10" s="130"/>
      <c r="Q10" s="182"/>
      <c r="R10" s="185"/>
      <c r="S10" s="104"/>
      <c r="W10" s="38"/>
    </row>
    <row r="11" spans="1:23" ht="24.75" customHeight="1" thickBot="1" x14ac:dyDescent="0.25">
      <c r="A11" s="579"/>
      <c r="B11" s="217" t="s">
        <v>210</v>
      </c>
      <c r="C11" s="174" t="s">
        <v>64</v>
      </c>
      <c r="D11" s="175" t="s">
        <v>65</v>
      </c>
      <c r="E11" s="189" t="s">
        <v>66</v>
      </c>
      <c r="F11" s="188">
        <f>M11*12</f>
        <v>15922.800000000001</v>
      </c>
      <c r="G11" s="176">
        <f>N11*12</f>
        <v>2463.48</v>
      </c>
      <c r="H11" s="176">
        <f>O11*12</f>
        <v>8369.16</v>
      </c>
      <c r="I11" s="176">
        <f>P11*12</f>
        <v>14514</v>
      </c>
      <c r="J11" s="250">
        <f>T$8+O11+P11</f>
        <v>2725.75</v>
      </c>
      <c r="K11" s="251">
        <f>T$8+O11+P11</f>
        <v>2725.75</v>
      </c>
      <c r="L11" s="122">
        <f>SUM(F11:K11)</f>
        <v>46720.94</v>
      </c>
      <c r="M11" s="241">
        <f>+SUELDO!$C$8</f>
        <v>1326.9</v>
      </c>
      <c r="N11" s="425">
        <f>+residencia!$D$6</f>
        <v>205.29</v>
      </c>
      <c r="O11" s="176">
        <f>+DESTINO!$D$20</f>
        <v>697.43</v>
      </c>
      <c r="P11" s="426">
        <f>E11*F$191</f>
        <v>1209.5</v>
      </c>
      <c r="Q11" s="335">
        <f>SUM(M11:P11)</f>
        <v>3439.12</v>
      </c>
      <c r="R11" s="336">
        <f>L11/12</f>
        <v>3893.4116666666669</v>
      </c>
      <c r="S11" s="104"/>
      <c r="W11" s="38"/>
    </row>
    <row r="12" spans="1:23" ht="23.25" customHeight="1" thickBot="1" x14ac:dyDescent="0.25">
      <c r="A12" s="579"/>
      <c r="B12" s="193" t="s">
        <v>211</v>
      </c>
      <c r="C12" s="181"/>
      <c r="D12" s="181"/>
      <c r="E12" s="181"/>
      <c r="F12" s="130"/>
      <c r="G12" s="130"/>
      <c r="H12" s="130"/>
      <c r="I12" s="130"/>
      <c r="J12" s="130"/>
      <c r="K12" s="130"/>
      <c r="L12" s="182"/>
      <c r="M12" s="130"/>
      <c r="N12" s="130"/>
      <c r="O12" s="130"/>
      <c r="P12" s="130"/>
      <c r="Q12" s="182"/>
      <c r="R12" s="185"/>
      <c r="S12" s="104"/>
      <c r="W12" s="38"/>
    </row>
    <row r="13" spans="1:23" ht="23.25" customHeight="1" thickBot="1" x14ac:dyDescent="0.25">
      <c r="A13" s="579"/>
      <c r="B13" s="217" t="s">
        <v>211</v>
      </c>
      <c r="C13" s="174" t="s">
        <v>64</v>
      </c>
      <c r="D13" s="175" t="s">
        <v>65</v>
      </c>
      <c r="E13" s="189" t="s">
        <v>66</v>
      </c>
      <c r="F13" s="188">
        <f>M13*12</f>
        <v>15922.800000000001</v>
      </c>
      <c r="G13" s="176">
        <f>N13*12</f>
        <v>2463.48</v>
      </c>
      <c r="H13" s="176">
        <f>O13*12</f>
        <v>8369.16</v>
      </c>
      <c r="I13" s="176">
        <f>P13*12</f>
        <v>14514</v>
      </c>
      <c r="J13" s="250">
        <f>T$8+O13+P13</f>
        <v>2725.75</v>
      </c>
      <c r="K13" s="251">
        <f>T$8+O13+P13</f>
        <v>2725.75</v>
      </c>
      <c r="L13" s="122">
        <f>SUM(F13:K13)</f>
        <v>46720.94</v>
      </c>
      <c r="M13" s="241">
        <f>+SUELDO!$C$8</f>
        <v>1326.9</v>
      </c>
      <c r="N13" s="425">
        <f>+residencia!$D$6</f>
        <v>205.29</v>
      </c>
      <c r="O13" s="176">
        <f>+DESTINO!$D$20</f>
        <v>697.43</v>
      </c>
      <c r="P13" s="426">
        <f>E13*F$191</f>
        <v>1209.5</v>
      </c>
      <c r="Q13" s="335">
        <f>SUM(M13:P13)</f>
        <v>3439.12</v>
      </c>
      <c r="R13" s="336">
        <f>L13/12</f>
        <v>3893.4116666666669</v>
      </c>
      <c r="S13" s="104"/>
      <c r="W13" s="38"/>
    </row>
    <row r="14" spans="1:23" ht="27.75" customHeight="1" thickBot="1" x14ac:dyDescent="0.25">
      <c r="A14" s="579"/>
      <c r="B14" s="573" t="s">
        <v>61</v>
      </c>
      <c r="C14" s="574"/>
      <c r="D14" s="574"/>
      <c r="E14" s="574"/>
      <c r="F14" s="128"/>
      <c r="G14" s="128"/>
      <c r="H14" s="128"/>
      <c r="I14" s="128"/>
      <c r="J14" s="128"/>
      <c r="K14" s="128"/>
      <c r="L14" s="134"/>
      <c r="M14" s="128"/>
      <c r="N14" s="128"/>
      <c r="O14" s="128"/>
      <c r="P14" s="128"/>
      <c r="Q14" s="134"/>
      <c r="R14" s="136"/>
      <c r="S14" s="104"/>
      <c r="W14" s="38"/>
    </row>
    <row r="15" spans="1:23" ht="23.25" customHeight="1" thickBot="1" x14ac:dyDescent="0.25">
      <c r="A15" s="579"/>
      <c r="B15" s="193" t="s">
        <v>62</v>
      </c>
      <c r="C15" s="181"/>
      <c r="D15" s="181"/>
      <c r="E15" s="181"/>
      <c r="F15" s="130"/>
      <c r="G15" s="130"/>
      <c r="H15" s="130"/>
      <c r="I15" s="130"/>
      <c r="J15" s="130"/>
      <c r="K15" s="130"/>
      <c r="L15" s="182"/>
      <c r="M15" s="130"/>
      <c r="N15" s="130"/>
      <c r="O15" s="130"/>
      <c r="P15" s="130"/>
      <c r="Q15" s="182"/>
      <c r="R15" s="185"/>
      <c r="S15" s="104"/>
      <c r="W15" s="38"/>
    </row>
    <row r="16" spans="1:23" ht="23.25" customHeight="1" x14ac:dyDescent="0.2">
      <c r="A16" s="579"/>
      <c r="B16" s="200" t="s">
        <v>62</v>
      </c>
      <c r="C16" s="143" t="s">
        <v>64</v>
      </c>
      <c r="D16" s="144" t="s">
        <v>199</v>
      </c>
      <c r="E16" s="148" t="s">
        <v>212</v>
      </c>
      <c r="F16" s="155">
        <f t="shared" ref="F16:I17" si="0">M16*12</f>
        <v>15922.800000000001</v>
      </c>
      <c r="G16" s="156">
        <f t="shared" si="0"/>
        <v>2463.48</v>
      </c>
      <c r="H16" s="156">
        <f t="shared" si="0"/>
        <v>7320</v>
      </c>
      <c r="I16" s="156">
        <f t="shared" si="0"/>
        <v>12482.04</v>
      </c>
      <c r="J16" s="317">
        <f>T$8+O16+P16</f>
        <v>2468.9900000000002</v>
      </c>
      <c r="K16" s="318">
        <f>T$8+O16+P16</f>
        <v>2468.9900000000002</v>
      </c>
      <c r="L16" s="321">
        <f>SUM(F16:K16)</f>
        <v>43126.3</v>
      </c>
      <c r="M16" s="452">
        <f>+SUELDO!$C$8</f>
        <v>1326.9</v>
      </c>
      <c r="N16" s="449">
        <f>+residencia!$D$6</f>
        <v>205.29</v>
      </c>
      <c r="O16" s="158">
        <f>+DESTINO!$D$18</f>
        <v>610</v>
      </c>
      <c r="P16" s="292">
        <f>E16*F$191</f>
        <v>1040.17</v>
      </c>
      <c r="Q16" s="337">
        <f>SUM(M16:P16)</f>
        <v>3182.36</v>
      </c>
      <c r="R16" s="338">
        <f>L16/12</f>
        <v>3593.8583333333336</v>
      </c>
      <c r="S16" s="104"/>
      <c r="W16" s="38"/>
    </row>
    <row r="17" spans="1:23" ht="23.25" customHeight="1" thickBot="1" x14ac:dyDescent="0.25">
      <c r="A17" s="579"/>
      <c r="B17" s="202" t="s">
        <v>213</v>
      </c>
      <c r="C17" s="146" t="s">
        <v>64</v>
      </c>
      <c r="D17" s="147" t="s">
        <v>214</v>
      </c>
      <c r="E17" s="150" t="s">
        <v>215</v>
      </c>
      <c r="F17" s="160">
        <f t="shared" si="0"/>
        <v>15922.800000000001</v>
      </c>
      <c r="G17" s="161">
        <f t="shared" si="0"/>
        <v>2463.48</v>
      </c>
      <c r="H17" s="161">
        <f t="shared" si="0"/>
        <v>11951.16</v>
      </c>
      <c r="I17" s="161">
        <f t="shared" si="0"/>
        <v>24964.080000000002</v>
      </c>
      <c r="J17" s="319">
        <f>T$8+O17+P17</f>
        <v>3895.09</v>
      </c>
      <c r="K17" s="320">
        <f>T$8+O17+P17</f>
        <v>3895.09</v>
      </c>
      <c r="L17" s="322">
        <f>SUM(F17:K17)</f>
        <v>63091.7</v>
      </c>
      <c r="M17" s="418">
        <f>+SUELDO!$C$8</f>
        <v>1326.9</v>
      </c>
      <c r="N17" s="450">
        <f>+residencia!$D$6</f>
        <v>205.29</v>
      </c>
      <c r="O17" s="163">
        <f>+DESTINO!$D$24</f>
        <v>995.93</v>
      </c>
      <c r="P17" s="294">
        <f>E17*F$191</f>
        <v>2080.34</v>
      </c>
      <c r="Q17" s="339">
        <f>SUM(M17:P17)</f>
        <v>4608.46</v>
      </c>
      <c r="R17" s="340">
        <f>L17/12</f>
        <v>5257.6416666666664</v>
      </c>
      <c r="S17" s="104"/>
      <c r="W17" s="38"/>
    </row>
    <row r="18" spans="1:23" ht="23.25" customHeight="1" thickBot="1" x14ac:dyDescent="0.25">
      <c r="A18" s="579"/>
      <c r="B18" s="138" t="s">
        <v>67</v>
      </c>
      <c r="C18" s="51"/>
      <c r="D18" s="51"/>
      <c r="E18" s="51"/>
      <c r="F18" s="60"/>
      <c r="G18" s="60"/>
      <c r="H18" s="60"/>
      <c r="I18" s="60"/>
      <c r="J18" s="127"/>
      <c r="K18" s="127"/>
      <c r="L18" s="248"/>
      <c r="M18" s="127"/>
      <c r="N18" s="60"/>
      <c r="O18" s="60"/>
      <c r="P18" s="127"/>
      <c r="Q18" s="248"/>
      <c r="R18" s="249"/>
      <c r="S18" s="104"/>
      <c r="W18" s="38"/>
    </row>
    <row r="19" spans="1:23" ht="23.25" customHeight="1" thickBot="1" x14ac:dyDescent="0.25">
      <c r="A19" s="579"/>
      <c r="B19" s="214" t="s">
        <v>67</v>
      </c>
      <c r="C19" s="174" t="s">
        <v>64</v>
      </c>
      <c r="D19" s="175" t="s">
        <v>199</v>
      </c>
      <c r="E19" s="189" t="s">
        <v>212</v>
      </c>
      <c r="F19" s="188">
        <f>M19*12</f>
        <v>15922.800000000001</v>
      </c>
      <c r="G19" s="176">
        <f>N19*12</f>
        <v>2463.48</v>
      </c>
      <c r="H19" s="176">
        <f>O19*12</f>
        <v>7320</v>
      </c>
      <c r="I19" s="176">
        <f>P19*12</f>
        <v>12482.04</v>
      </c>
      <c r="J19" s="250">
        <f>T$8+O19+P19</f>
        <v>2468.9900000000002</v>
      </c>
      <c r="K19" s="251">
        <f>T$8+O19+P19</f>
        <v>2468.9900000000002</v>
      </c>
      <c r="L19" s="122">
        <f>SUM(F19:K19)</f>
        <v>43126.3</v>
      </c>
      <c r="M19" s="241">
        <f>+SUELDO!$C$8</f>
        <v>1326.9</v>
      </c>
      <c r="N19" s="425">
        <f>+residencia!$D$6</f>
        <v>205.29</v>
      </c>
      <c r="O19" s="178">
        <f>+DESTINO!$D$18</f>
        <v>610</v>
      </c>
      <c r="P19" s="180">
        <f>E19*F$191</f>
        <v>1040.17</v>
      </c>
      <c r="Q19" s="335">
        <f>SUM(M19:P19)</f>
        <v>3182.36</v>
      </c>
      <c r="R19" s="336">
        <f>L19/12</f>
        <v>3593.8583333333336</v>
      </c>
      <c r="S19" s="104"/>
      <c r="W19" s="38"/>
    </row>
    <row r="20" spans="1:23" ht="23.25" customHeight="1" thickBot="1" x14ac:dyDescent="0.25">
      <c r="A20" s="579"/>
      <c r="B20" s="138" t="s">
        <v>69</v>
      </c>
      <c r="C20" s="51"/>
      <c r="D20" s="51"/>
      <c r="E20" s="51"/>
      <c r="F20" s="60"/>
      <c r="G20" s="60"/>
      <c r="H20" s="60"/>
      <c r="I20" s="60"/>
      <c r="J20" s="127"/>
      <c r="K20" s="127"/>
      <c r="L20" s="248"/>
      <c r="M20" s="127"/>
      <c r="N20" s="60"/>
      <c r="O20" s="60"/>
      <c r="P20" s="127"/>
      <c r="Q20" s="248"/>
      <c r="R20" s="249"/>
      <c r="S20" s="104"/>
      <c r="W20" s="38"/>
    </row>
    <row r="21" spans="1:23" ht="23.25" customHeight="1" thickBot="1" x14ac:dyDescent="0.25">
      <c r="A21" s="579"/>
      <c r="B21" s="214" t="s">
        <v>69</v>
      </c>
      <c r="C21" s="174" t="s">
        <v>64</v>
      </c>
      <c r="D21" s="175" t="s">
        <v>199</v>
      </c>
      <c r="E21" s="189" t="s">
        <v>212</v>
      </c>
      <c r="F21" s="188">
        <f>M21*12</f>
        <v>15922.800000000001</v>
      </c>
      <c r="G21" s="176">
        <f>N21*12</f>
        <v>2463.48</v>
      </c>
      <c r="H21" s="176">
        <f>O21*12</f>
        <v>7320</v>
      </c>
      <c r="I21" s="176">
        <f>P21*12</f>
        <v>12482.04</v>
      </c>
      <c r="J21" s="250">
        <f>T$8+O21+P21</f>
        <v>2468.9900000000002</v>
      </c>
      <c r="K21" s="251">
        <f>T$8+O21+P21</f>
        <v>2468.9900000000002</v>
      </c>
      <c r="L21" s="122">
        <f>SUM(F21:K21)</f>
        <v>43126.3</v>
      </c>
      <c r="M21" s="241">
        <f>+SUELDO!$C$8</f>
        <v>1326.9</v>
      </c>
      <c r="N21" s="425">
        <f>+residencia!$D$6</f>
        <v>205.29</v>
      </c>
      <c r="O21" s="178">
        <f>+DESTINO!$D$18</f>
        <v>610</v>
      </c>
      <c r="P21" s="180">
        <f>E21*F$191</f>
        <v>1040.17</v>
      </c>
      <c r="Q21" s="335">
        <f>SUM(M21:P21)</f>
        <v>3182.36</v>
      </c>
      <c r="R21" s="336">
        <f>L21/12</f>
        <v>3593.8583333333336</v>
      </c>
      <c r="S21" s="104"/>
      <c r="W21" s="38"/>
    </row>
    <row r="22" spans="1:23" ht="23.25" customHeight="1" thickBot="1" x14ac:dyDescent="0.25">
      <c r="A22" s="579"/>
      <c r="B22" s="138" t="s">
        <v>71</v>
      </c>
      <c r="C22" s="51"/>
      <c r="D22" s="51"/>
      <c r="E22" s="51"/>
      <c r="F22" s="60"/>
      <c r="G22" s="60"/>
      <c r="H22" s="60"/>
      <c r="I22" s="60"/>
      <c r="J22" s="127"/>
      <c r="K22" s="127"/>
      <c r="L22" s="248"/>
      <c r="M22" s="127"/>
      <c r="N22" s="60"/>
      <c r="O22" s="60"/>
      <c r="P22" s="127"/>
      <c r="Q22" s="248"/>
      <c r="R22" s="249"/>
      <c r="S22" s="104"/>
      <c r="W22" s="38"/>
    </row>
    <row r="23" spans="1:23" ht="23.25" customHeight="1" thickBot="1" x14ac:dyDescent="0.25">
      <c r="A23" s="579"/>
      <c r="B23" s="214" t="s">
        <v>71</v>
      </c>
      <c r="C23" s="174" t="s">
        <v>64</v>
      </c>
      <c r="D23" s="175" t="s">
        <v>199</v>
      </c>
      <c r="E23" s="189" t="s">
        <v>212</v>
      </c>
      <c r="F23" s="188">
        <f>M23*12</f>
        <v>15922.800000000001</v>
      </c>
      <c r="G23" s="176">
        <f>N23*12</f>
        <v>2463.48</v>
      </c>
      <c r="H23" s="176">
        <f>O23*12</f>
        <v>7320</v>
      </c>
      <c r="I23" s="176">
        <f>P23*12</f>
        <v>12482.04</v>
      </c>
      <c r="J23" s="250">
        <f>T$8+O23+P23</f>
        <v>2468.9900000000002</v>
      </c>
      <c r="K23" s="251">
        <f>T$8+O23+P23</f>
        <v>2468.9900000000002</v>
      </c>
      <c r="L23" s="122">
        <f>SUM(F23:K23)</f>
        <v>43126.3</v>
      </c>
      <c r="M23" s="241">
        <f>+SUELDO!$C$8</f>
        <v>1326.9</v>
      </c>
      <c r="N23" s="425">
        <f>+residencia!$D$6</f>
        <v>205.29</v>
      </c>
      <c r="O23" s="178">
        <f>+DESTINO!$D$18</f>
        <v>610</v>
      </c>
      <c r="P23" s="180">
        <f>E23*F$191</f>
        <v>1040.17</v>
      </c>
      <c r="Q23" s="335">
        <f>SUM(M23:P23)</f>
        <v>3182.36</v>
      </c>
      <c r="R23" s="336">
        <f>L23/12</f>
        <v>3593.8583333333336</v>
      </c>
      <c r="S23" s="104"/>
      <c r="W23" s="38"/>
    </row>
    <row r="24" spans="1:23" ht="27.75" customHeight="1" thickBot="1" x14ac:dyDescent="0.25">
      <c r="A24" s="579"/>
      <c r="B24" s="573" t="s">
        <v>73</v>
      </c>
      <c r="C24" s="574"/>
      <c r="D24" s="574"/>
      <c r="E24" s="574"/>
      <c r="F24" s="128"/>
      <c r="G24" s="128"/>
      <c r="H24" s="128"/>
      <c r="I24" s="128"/>
      <c r="J24" s="128"/>
      <c r="K24" s="128"/>
      <c r="L24" s="134"/>
      <c r="M24" s="128"/>
      <c r="N24" s="128"/>
      <c r="O24" s="128"/>
      <c r="P24" s="128"/>
      <c r="Q24" s="134"/>
      <c r="R24" s="136"/>
      <c r="S24" s="104"/>
      <c r="W24" s="38"/>
    </row>
    <row r="25" spans="1:23" ht="23.25" customHeight="1" thickBot="1" x14ac:dyDescent="0.25">
      <c r="A25" s="579"/>
      <c r="B25" s="193" t="s">
        <v>74</v>
      </c>
      <c r="C25" s="181"/>
      <c r="D25" s="181"/>
      <c r="E25" s="181"/>
      <c r="F25" s="130"/>
      <c r="G25" s="130"/>
      <c r="H25" s="130"/>
      <c r="I25" s="130"/>
      <c r="J25" s="130"/>
      <c r="K25" s="130"/>
      <c r="L25" s="182"/>
      <c r="M25" s="130"/>
      <c r="N25" s="130"/>
      <c r="O25" s="130"/>
      <c r="P25" s="130"/>
      <c r="Q25" s="182"/>
      <c r="R25" s="185"/>
      <c r="S25" s="104"/>
      <c r="W25" s="38"/>
    </row>
    <row r="26" spans="1:23" ht="23.25" customHeight="1" x14ac:dyDescent="0.2">
      <c r="A26" s="579"/>
      <c r="B26" s="194" t="s">
        <v>74</v>
      </c>
      <c r="C26" s="143" t="s">
        <v>64</v>
      </c>
      <c r="D26" s="144" t="s">
        <v>199</v>
      </c>
      <c r="E26" s="148" t="s">
        <v>212</v>
      </c>
      <c r="F26" s="155">
        <f t="shared" ref="F26:I27" si="1">M26*12</f>
        <v>15922.800000000001</v>
      </c>
      <c r="G26" s="156">
        <f t="shared" si="1"/>
        <v>2463.48</v>
      </c>
      <c r="H26" s="156">
        <f t="shared" si="1"/>
        <v>7320</v>
      </c>
      <c r="I26" s="156">
        <f t="shared" si="1"/>
        <v>12482.04</v>
      </c>
      <c r="J26" s="317">
        <f>T$8+O26+P26</f>
        <v>2468.9900000000002</v>
      </c>
      <c r="K26" s="318">
        <f>T$8+O26+P26</f>
        <v>2468.9900000000002</v>
      </c>
      <c r="L26" s="321">
        <f>SUM(F26:K26)</f>
        <v>43126.3</v>
      </c>
      <c r="M26" s="452">
        <f>+SUELDO!$C$8</f>
        <v>1326.9</v>
      </c>
      <c r="N26" s="449">
        <f>+residencia!$D$6</f>
        <v>205.29</v>
      </c>
      <c r="O26" s="158">
        <f>+DESTINO!$D$18</f>
        <v>610</v>
      </c>
      <c r="P26" s="292">
        <f>E26*F$191</f>
        <v>1040.17</v>
      </c>
      <c r="Q26" s="337">
        <f>SUM(M26:P26)</f>
        <v>3182.36</v>
      </c>
      <c r="R26" s="338">
        <f>L26/12</f>
        <v>3593.8583333333336</v>
      </c>
      <c r="S26" s="104"/>
      <c r="W26" s="38"/>
    </row>
    <row r="27" spans="1:23" ht="23.25" customHeight="1" thickBot="1" x14ac:dyDescent="0.25">
      <c r="A27" s="579"/>
      <c r="B27" s="196" t="s">
        <v>216</v>
      </c>
      <c r="C27" s="146" t="s">
        <v>64</v>
      </c>
      <c r="D27" s="147" t="s">
        <v>65</v>
      </c>
      <c r="E27" s="150" t="s">
        <v>66</v>
      </c>
      <c r="F27" s="160">
        <f t="shared" si="1"/>
        <v>15922.800000000001</v>
      </c>
      <c r="G27" s="161">
        <f t="shared" si="1"/>
        <v>2463.48</v>
      </c>
      <c r="H27" s="161">
        <f t="shared" si="1"/>
        <v>8369.16</v>
      </c>
      <c r="I27" s="161">
        <f t="shared" si="1"/>
        <v>14514</v>
      </c>
      <c r="J27" s="319">
        <f>T$8+O27+P27</f>
        <v>2725.75</v>
      </c>
      <c r="K27" s="320">
        <f>T$8+O27+P27</f>
        <v>2725.75</v>
      </c>
      <c r="L27" s="322">
        <f>SUM(F27:K27)</f>
        <v>46720.94</v>
      </c>
      <c r="M27" s="418">
        <f>+SUELDO!$C$8</f>
        <v>1326.9</v>
      </c>
      <c r="N27" s="450">
        <f>+residencia!$D$6</f>
        <v>205.29</v>
      </c>
      <c r="O27" s="161">
        <f>+DESTINO!$D$20</f>
        <v>697.43</v>
      </c>
      <c r="P27" s="451">
        <f>E27*F$191</f>
        <v>1209.5</v>
      </c>
      <c r="Q27" s="339">
        <f>SUM(M27:P27)</f>
        <v>3439.12</v>
      </c>
      <c r="R27" s="340">
        <f>L27/12</f>
        <v>3893.4116666666669</v>
      </c>
      <c r="S27" s="104"/>
      <c r="W27" s="38"/>
    </row>
    <row r="28" spans="1:23" ht="23.25" customHeight="1" thickBot="1" x14ac:dyDescent="0.25">
      <c r="A28" s="579"/>
      <c r="B28" s="193" t="s">
        <v>76</v>
      </c>
      <c r="C28" s="181"/>
      <c r="D28" s="181"/>
      <c r="E28" s="181"/>
      <c r="F28" s="130"/>
      <c r="G28" s="130"/>
      <c r="H28" s="130"/>
      <c r="I28" s="130"/>
      <c r="J28" s="130"/>
      <c r="K28" s="130"/>
      <c r="L28" s="182"/>
      <c r="M28" s="130"/>
      <c r="N28" s="130"/>
      <c r="O28" s="130"/>
      <c r="P28" s="130"/>
      <c r="Q28" s="182"/>
      <c r="R28" s="185"/>
      <c r="S28" s="104"/>
      <c r="W28" s="38"/>
    </row>
    <row r="29" spans="1:23" ht="23.25" customHeight="1" thickBot="1" x14ac:dyDescent="0.25">
      <c r="A29" s="579"/>
      <c r="B29" s="217" t="s">
        <v>76</v>
      </c>
      <c r="C29" s="174" t="s">
        <v>64</v>
      </c>
      <c r="D29" s="175" t="s">
        <v>199</v>
      </c>
      <c r="E29" s="189" t="s">
        <v>212</v>
      </c>
      <c r="F29" s="188">
        <f>M29*12</f>
        <v>15922.800000000001</v>
      </c>
      <c r="G29" s="176">
        <f>N29*12</f>
        <v>2463.48</v>
      </c>
      <c r="H29" s="176">
        <f>O29*12</f>
        <v>7320</v>
      </c>
      <c r="I29" s="176">
        <f>P29*12</f>
        <v>12482.04</v>
      </c>
      <c r="J29" s="250">
        <f>T$8+O29+P29</f>
        <v>2468.9900000000002</v>
      </c>
      <c r="K29" s="251">
        <f>T$8+O29+P29</f>
        <v>2468.9900000000002</v>
      </c>
      <c r="L29" s="122">
        <f>SUM(F29:K29)</f>
        <v>43126.3</v>
      </c>
      <c r="M29" s="241">
        <f>+SUELDO!$C$8</f>
        <v>1326.9</v>
      </c>
      <c r="N29" s="425">
        <f>+residencia!$D$6</f>
        <v>205.29</v>
      </c>
      <c r="O29" s="178">
        <f>+DESTINO!$D$18</f>
        <v>610</v>
      </c>
      <c r="P29" s="180">
        <f>E29*F$191</f>
        <v>1040.17</v>
      </c>
      <c r="Q29" s="335">
        <f>SUM(M29:P29)</f>
        <v>3182.36</v>
      </c>
      <c r="R29" s="336">
        <f>L29/12</f>
        <v>3593.8583333333336</v>
      </c>
      <c r="S29" s="104"/>
      <c r="W29" s="38"/>
    </row>
    <row r="30" spans="1:23" ht="23.25" customHeight="1" thickBot="1" x14ac:dyDescent="0.25">
      <c r="A30" s="579"/>
      <c r="B30" s="193" t="s">
        <v>78</v>
      </c>
      <c r="C30" s="181"/>
      <c r="D30" s="181"/>
      <c r="E30" s="181"/>
      <c r="F30" s="130"/>
      <c r="G30" s="130"/>
      <c r="H30" s="130"/>
      <c r="I30" s="130"/>
      <c r="J30" s="130"/>
      <c r="K30" s="130"/>
      <c r="L30" s="182"/>
      <c r="M30" s="130"/>
      <c r="N30" s="130"/>
      <c r="O30" s="130"/>
      <c r="P30" s="130"/>
      <c r="Q30" s="182"/>
      <c r="R30" s="185"/>
      <c r="S30" s="104"/>
      <c r="W30" s="38"/>
    </row>
    <row r="31" spans="1:23" ht="23.25" customHeight="1" thickBot="1" x14ac:dyDescent="0.25">
      <c r="A31" s="579"/>
      <c r="B31" s="217" t="s">
        <v>78</v>
      </c>
      <c r="C31" s="174" t="s">
        <v>64</v>
      </c>
      <c r="D31" s="175" t="s">
        <v>199</v>
      </c>
      <c r="E31" s="189" t="s">
        <v>212</v>
      </c>
      <c r="F31" s="188">
        <f>M31*12</f>
        <v>15922.800000000001</v>
      </c>
      <c r="G31" s="176">
        <f>N31*12</f>
        <v>2463.48</v>
      </c>
      <c r="H31" s="176">
        <f>O31*12</f>
        <v>7320</v>
      </c>
      <c r="I31" s="176">
        <f>P31*12</f>
        <v>12482.04</v>
      </c>
      <c r="J31" s="250">
        <f>T$8+O31+P31</f>
        <v>2468.9900000000002</v>
      </c>
      <c r="K31" s="251">
        <f>T$8+O31+P31</f>
        <v>2468.9900000000002</v>
      </c>
      <c r="L31" s="122">
        <f>SUM(F31:K31)</f>
        <v>43126.3</v>
      </c>
      <c r="M31" s="241">
        <f>+SUELDO!$C$8</f>
        <v>1326.9</v>
      </c>
      <c r="N31" s="425">
        <f>+residencia!$D$6</f>
        <v>205.29</v>
      </c>
      <c r="O31" s="178">
        <f>+DESTINO!$D$18</f>
        <v>610</v>
      </c>
      <c r="P31" s="180">
        <f>E31*F$191</f>
        <v>1040.17</v>
      </c>
      <c r="Q31" s="335">
        <f>SUM(M31:P31)</f>
        <v>3182.36</v>
      </c>
      <c r="R31" s="336">
        <f>L31/12</f>
        <v>3593.8583333333336</v>
      </c>
      <c r="S31" s="104"/>
      <c r="W31" s="38"/>
    </row>
    <row r="32" spans="1:23" ht="27.75" customHeight="1" thickBot="1" x14ac:dyDescent="0.25">
      <c r="A32" s="579"/>
      <c r="B32" s="573" t="s">
        <v>80</v>
      </c>
      <c r="C32" s="574"/>
      <c r="D32" s="574"/>
      <c r="E32" s="574"/>
      <c r="F32" s="128"/>
      <c r="G32" s="128"/>
      <c r="H32" s="128"/>
      <c r="I32" s="128"/>
      <c r="J32" s="128"/>
      <c r="K32" s="128"/>
      <c r="L32" s="134"/>
      <c r="M32" s="128"/>
      <c r="N32" s="128"/>
      <c r="O32" s="128"/>
      <c r="P32" s="128"/>
      <c r="Q32" s="134"/>
      <c r="R32" s="136"/>
      <c r="S32" s="104"/>
      <c r="W32" s="38"/>
    </row>
    <row r="33" spans="1:23" ht="23.25" customHeight="1" thickBot="1" x14ac:dyDescent="0.25">
      <c r="A33" s="579"/>
      <c r="B33" s="193" t="s">
        <v>81</v>
      </c>
      <c r="C33" s="181"/>
      <c r="D33" s="181"/>
      <c r="E33" s="181"/>
      <c r="F33" s="130"/>
      <c r="G33" s="130"/>
      <c r="H33" s="130"/>
      <c r="I33" s="130"/>
      <c r="J33" s="130"/>
      <c r="K33" s="130"/>
      <c r="L33" s="182"/>
      <c r="M33" s="130"/>
      <c r="N33" s="130"/>
      <c r="O33" s="130"/>
      <c r="P33" s="130"/>
      <c r="Q33" s="182"/>
      <c r="R33" s="185"/>
      <c r="S33" s="104"/>
      <c r="W33" s="38"/>
    </row>
    <row r="34" spans="1:23" ht="23.25" customHeight="1" thickBot="1" x14ac:dyDescent="0.25">
      <c r="A34" s="579"/>
      <c r="B34" s="217" t="s">
        <v>81</v>
      </c>
      <c r="C34" s="174" t="s">
        <v>64</v>
      </c>
      <c r="D34" s="175" t="s">
        <v>199</v>
      </c>
      <c r="E34" s="189" t="s">
        <v>212</v>
      </c>
      <c r="F34" s="188">
        <f>M34*12</f>
        <v>15922.800000000001</v>
      </c>
      <c r="G34" s="176">
        <f>N34*12</f>
        <v>2463.48</v>
      </c>
      <c r="H34" s="176">
        <f>O34*12</f>
        <v>7320</v>
      </c>
      <c r="I34" s="176">
        <f>P34*12</f>
        <v>12482.04</v>
      </c>
      <c r="J34" s="250">
        <f>T$8+O34+P34</f>
        <v>2468.9900000000002</v>
      </c>
      <c r="K34" s="251">
        <f>T$8+O34+P34</f>
        <v>2468.9900000000002</v>
      </c>
      <c r="L34" s="122">
        <f>SUM(F34:K34)</f>
        <v>43126.3</v>
      </c>
      <c r="M34" s="241">
        <f>+SUELDO!$C$8</f>
        <v>1326.9</v>
      </c>
      <c r="N34" s="425">
        <f>+residencia!$D$6</f>
        <v>205.29</v>
      </c>
      <c r="O34" s="178">
        <f>+DESTINO!$D$18</f>
        <v>610</v>
      </c>
      <c r="P34" s="180">
        <f>E34*F$191</f>
        <v>1040.17</v>
      </c>
      <c r="Q34" s="335">
        <f>SUM(M34:P34)</f>
        <v>3182.36</v>
      </c>
      <c r="R34" s="336">
        <f>L34/12</f>
        <v>3593.8583333333336</v>
      </c>
      <c r="S34" s="104"/>
      <c r="W34" s="38"/>
    </row>
    <row r="35" spans="1:23" ht="27.75" customHeight="1" thickBot="1" x14ac:dyDescent="0.25">
      <c r="A35" s="579"/>
      <c r="B35" s="573" t="s">
        <v>82</v>
      </c>
      <c r="C35" s="574"/>
      <c r="D35" s="574"/>
      <c r="E35" s="574"/>
      <c r="F35" s="128"/>
      <c r="G35" s="128"/>
      <c r="H35" s="128"/>
      <c r="I35" s="128"/>
      <c r="J35" s="128"/>
      <c r="K35" s="128"/>
      <c r="L35" s="134"/>
      <c r="M35" s="128"/>
      <c r="N35" s="128"/>
      <c r="O35" s="128"/>
      <c r="P35" s="128"/>
      <c r="Q35" s="134"/>
      <c r="R35" s="136"/>
      <c r="S35" s="104"/>
      <c r="W35" s="38"/>
    </row>
    <row r="36" spans="1:23" ht="20.25" customHeight="1" thickBot="1" x14ac:dyDescent="0.25">
      <c r="A36" s="579"/>
      <c r="B36" s="193" t="s">
        <v>6</v>
      </c>
      <c r="C36" s="181"/>
      <c r="D36" s="181"/>
      <c r="E36" s="181"/>
      <c r="F36" s="130"/>
      <c r="G36" s="130"/>
      <c r="H36" s="130"/>
      <c r="I36" s="130"/>
      <c r="J36" s="130"/>
      <c r="K36" s="130"/>
      <c r="L36" s="182"/>
      <c r="M36" s="130"/>
      <c r="N36" s="130"/>
      <c r="O36" s="130"/>
      <c r="P36" s="130"/>
      <c r="Q36" s="182"/>
      <c r="R36" s="185"/>
      <c r="S36" s="104"/>
      <c r="W36" s="38"/>
    </row>
    <row r="37" spans="1:23" ht="23.25" customHeight="1" thickBot="1" x14ac:dyDescent="0.25">
      <c r="A37" s="580"/>
      <c r="B37" s="217" t="s">
        <v>6</v>
      </c>
      <c r="C37" s="174" t="s">
        <v>64</v>
      </c>
      <c r="D37" s="175" t="s">
        <v>199</v>
      </c>
      <c r="E37" s="189" t="s">
        <v>212</v>
      </c>
      <c r="F37" s="188">
        <f>M37*12</f>
        <v>15922.800000000001</v>
      </c>
      <c r="G37" s="176">
        <f>N37*12</f>
        <v>2463.48</v>
      </c>
      <c r="H37" s="176">
        <f>O37*12</f>
        <v>7320</v>
      </c>
      <c r="I37" s="176">
        <f>P37*12</f>
        <v>12482.04</v>
      </c>
      <c r="J37" s="250">
        <f>T$8+O37+P37</f>
        <v>2468.9900000000002</v>
      </c>
      <c r="K37" s="251">
        <f>T$8+O37+P37</f>
        <v>2468.9900000000002</v>
      </c>
      <c r="L37" s="122">
        <f>SUM(F37:K37)</f>
        <v>43126.3</v>
      </c>
      <c r="M37" s="241">
        <f>+SUELDO!$C$8</f>
        <v>1326.9</v>
      </c>
      <c r="N37" s="425">
        <f>+residencia!$D$6</f>
        <v>205.29</v>
      </c>
      <c r="O37" s="178">
        <f>+DESTINO!$D$18</f>
        <v>610</v>
      </c>
      <c r="P37" s="180">
        <f>E37*F$191</f>
        <v>1040.17</v>
      </c>
      <c r="Q37" s="335">
        <f>SUM(M37:P37)</f>
        <v>3182.36</v>
      </c>
      <c r="R37" s="336">
        <f>L37/12</f>
        <v>3593.8583333333336</v>
      </c>
      <c r="S37" s="104"/>
      <c r="W37" s="38"/>
    </row>
    <row r="38" spans="1:23" ht="16.5" customHeight="1" x14ac:dyDescent="0.2">
      <c r="A38" s="49"/>
      <c r="B38" s="50"/>
      <c r="C38" s="51"/>
      <c r="D38" s="51"/>
      <c r="E38" s="51"/>
      <c r="F38" s="60"/>
      <c r="G38" s="60"/>
      <c r="H38" s="60"/>
      <c r="I38" s="60"/>
      <c r="J38" s="60"/>
      <c r="K38" s="60"/>
      <c r="L38" s="61"/>
      <c r="M38" s="60"/>
      <c r="N38" s="60"/>
      <c r="O38" s="60"/>
      <c r="P38" s="61"/>
      <c r="W38" s="38"/>
    </row>
    <row r="39" spans="1:23" ht="16.5" customHeight="1" thickBot="1" x14ac:dyDescent="0.25">
      <c r="A39" s="49"/>
      <c r="B39" s="50"/>
      <c r="C39" s="51"/>
      <c r="D39" s="51"/>
      <c r="E39" s="51"/>
      <c r="F39" s="60"/>
      <c r="G39" s="60"/>
      <c r="H39" s="60"/>
      <c r="I39" s="60"/>
      <c r="J39" s="60"/>
      <c r="K39" s="60"/>
      <c r="L39" s="61"/>
      <c r="M39" s="60"/>
      <c r="N39" s="60"/>
      <c r="O39" s="60"/>
      <c r="P39" s="61"/>
      <c r="W39" s="38"/>
    </row>
    <row r="40" spans="1:23" ht="39.950000000000003" customHeight="1" thickBot="1" x14ac:dyDescent="0.25">
      <c r="A40" s="49"/>
      <c r="B40"/>
      <c r="C40" s="423"/>
      <c r="D40" s="423"/>
      <c r="E40" s="424"/>
      <c r="F40" s="575" t="str">
        <f>F5</f>
        <v>EUROS AÑO 2024</v>
      </c>
      <c r="G40" s="576"/>
      <c r="H40" s="576"/>
      <c r="I40" s="576"/>
      <c r="J40" s="576"/>
      <c r="K40" s="576"/>
      <c r="L40" s="577"/>
      <c r="M40" s="555" t="str">
        <f>M5</f>
        <v>EUROS MENSUAL 2024</v>
      </c>
      <c r="N40" s="555"/>
      <c r="O40" s="555"/>
      <c r="P40" s="555"/>
      <c r="Q40" s="555"/>
      <c r="R40" s="556"/>
      <c r="W40" s="38"/>
    </row>
    <row r="41" spans="1:23" ht="80.099999999999994" customHeight="1" thickBot="1" x14ac:dyDescent="0.25">
      <c r="A41" s="44" t="s">
        <v>57</v>
      </c>
      <c r="B41" s="108" t="s">
        <v>217</v>
      </c>
      <c r="C41" s="109" t="s">
        <v>59</v>
      </c>
      <c r="D41" s="109" t="s">
        <v>0</v>
      </c>
      <c r="E41" s="334" t="s">
        <v>1</v>
      </c>
      <c r="F41" s="352" t="s">
        <v>2</v>
      </c>
      <c r="G41" s="346" t="s">
        <v>3</v>
      </c>
      <c r="H41" s="346" t="s">
        <v>4</v>
      </c>
      <c r="I41" s="346" t="s">
        <v>332</v>
      </c>
      <c r="J41" s="345" t="s">
        <v>325</v>
      </c>
      <c r="K41" s="364" t="s">
        <v>378</v>
      </c>
      <c r="L41" s="43" t="str">
        <f>L6</f>
        <v>Total 2023 Sin
Prod. Var.</v>
      </c>
      <c r="M41" s="348" t="s">
        <v>2</v>
      </c>
      <c r="N41" s="346" t="s">
        <v>3</v>
      </c>
      <c r="O41" s="346" t="s">
        <v>4</v>
      </c>
      <c r="P41" s="42" t="str">
        <f>P6</f>
        <v xml:space="preserve">Compl.
Específico </v>
      </c>
      <c r="Q41" s="352" t="s">
        <v>330</v>
      </c>
      <c r="R41" s="347" t="s">
        <v>331</v>
      </c>
      <c r="T41" s="326" t="s">
        <v>341</v>
      </c>
      <c r="W41" s="38"/>
    </row>
    <row r="42" spans="1:23" ht="27" customHeight="1" thickBot="1" x14ac:dyDescent="0.25">
      <c r="A42" s="550" t="s">
        <v>218</v>
      </c>
      <c r="B42" s="571" t="s">
        <v>84</v>
      </c>
      <c r="C42" s="572"/>
      <c r="D42" s="572"/>
      <c r="E42" s="572"/>
      <c r="F42" s="356"/>
      <c r="G42" s="356"/>
      <c r="H42" s="356"/>
      <c r="I42" s="356"/>
      <c r="J42" s="356"/>
      <c r="K42" s="356"/>
      <c r="L42" s="356"/>
      <c r="M42" s="357"/>
      <c r="N42" s="357"/>
      <c r="O42" s="131"/>
      <c r="P42" s="356"/>
      <c r="Q42" s="356"/>
      <c r="R42" s="358"/>
      <c r="T42" s="331" t="s">
        <v>335</v>
      </c>
      <c r="W42" s="38"/>
    </row>
    <row r="43" spans="1:23" ht="21" customHeight="1" thickBot="1" x14ac:dyDescent="0.25">
      <c r="A43" s="550"/>
      <c r="B43" s="197" t="s">
        <v>219</v>
      </c>
      <c r="C43" s="141"/>
      <c r="D43" s="141"/>
      <c r="E43" s="141"/>
      <c r="F43" s="151"/>
      <c r="G43" s="151"/>
      <c r="H43" s="151"/>
      <c r="I43" s="151"/>
      <c r="J43" s="151"/>
      <c r="K43" s="151"/>
      <c r="L43" s="164"/>
      <c r="M43" s="151"/>
      <c r="N43" s="471"/>
      <c r="O43" s="151"/>
      <c r="P43" s="164"/>
      <c r="Q43" s="164"/>
      <c r="R43" s="167"/>
      <c r="T43" s="459">
        <f>+SUELDO!C22</f>
        <v>836.78</v>
      </c>
      <c r="W43" s="38"/>
    </row>
    <row r="44" spans="1:23" ht="21" customHeight="1" thickBot="1" x14ac:dyDescent="0.25">
      <c r="A44" s="550"/>
      <c r="B44" s="217" t="s">
        <v>220</v>
      </c>
      <c r="C44" s="174" t="s">
        <v>87</v>
      </c>
      <c r="D44" s="175" t="s">
        <v>65</v>
      </c>
      <c r="E44" s="189">
        <v>46</v>
      </c>
      <c r="F44" s="188">
        <f>M44*12</f>
        <v>13768.199999999999</v>
      </c>
      <c r="G44" s="176">
        <f>N44*12</f>
        <v>2013.2400000000002</v>
      </c>
      <c r="H44" s="176">
        <f>O44*12</f>
        <v>8369.16</v>
      </c>
      <c r="I44" s="176">
        <f>P44*12</f>
        <v>13352.880000000001</v>
      </c>
      <c r="J44" s="176">
        <f>T$43+O44+P44</f>
        <v>2646.95</v>
      </c>
      <c r="K44" s="246">
        <f>T$43+O44+P44</f>
        <v>2646.95</v>
      </c>
      <c r="L44" s="129">
        <f>SUM(F44:K44)</f>
        <v>42797.37999999999</v>
      </c>
      <c r="M44" s="241">
        <f>+SUELDO!$C$9</f>
        <v>1147.3499999999999</v>
      </c>
      <c r="N44" s="239">
        <f>+residencia!$D$8</f>
        <v>167.77</v>
      </c>
      <c r="O44" s="176">
        <f>+DESTINO!$D$20</f>
        <v>697.43</v>
      </c>
      <c r="P44" s="240">
        <f>E44*F$191</f>
        <v>1112.74</v>
      </c>
      <c r="Q44" s="335">
        <f>SUM(M44:P44)</f>
        <v>3125.29</v>
      </c>
      <c r="R44" s="336">
        <f>L44/12</f>
        <v>3566.4483333333324</v>
      </c>
      <c r="S44" s="104"/>
      <c r="W44" s="38"/>
    </row>
    <row r="45" spans="1:23" ht="21" customHeight="1" thickBot="1" x14ac:dyDescent="0.25">
      <c r="A45" s="550"/>
      <c r="B45" s="193" t="s">
        <v>85</v>
      </c>
      <c r="C45" s="181"/>
      <c r="D45" s="181"/>
      <c r="E45" s="181"/>
      <c r="F45" s="130"/>
      <c r="G45" s="130"/>
      <c r="H45" s="130"/>
      <c r="I45" s="130"/>
      <c r="J45" s="130"/>
      <c r="K45" s="130"/>
      <c r="L45" s="182"/>
      <c r="M45" s="130"/>
      <c r="N45" s="230"/>
      <c r="O45" s="130"/>
      <c r="P45" s="130"/>
      <c r="Q45" s="182"/>
      <c r="R45" s="185"/>
      <c r="S45" s="104"/>
      <c r="W45" s="38"/>
    </row>
    <row r="46" spans="1:23" ht="21" customHeight="1" thickBot="1" x14ac:dyDescent="0.25">
      <c r="A46" s="550"/>
      <c r="B46" s="217" t="s">
        <v>85</v>
      </c>
      <c r="C46" s="174" t="s">
        <v>87</v>
      </c>
      <c r="D46" s="175" t="s">
        <v>199</v>
      </c>
      <c r="E46" s="189" t="s">
        <v>221</v>
      </c>
      <c r="F46" s="188">
        <f>M46*12</f>
        <v>13768.199999999999</v>
      </c>
      <c r="G46" s="176">
        <f>N46*12</f>
        <v>2013.2400000000002</v>
      </c>
      <c r="H46" s="176">
        <f>O46*12</f>
        <v>7320</v>
      </c>
      <c r="I46" s="176">
        <f>P46*12</f>
        <v>10159.800000000001</v>
      </c>
      <c r="J46" s="176">
        <f>T$43+O46+P46</f>
        <v>2293.4300000000003</v>
      </c>
      <c r="K46" s="246">
        <f>T$43+O46+P46</f>
        <v>2293.4300000000003</v>
      </c>
      <c r="L46" s="129">
        <f>SUM(F46:K46)</f>
        <v>37848.1</v>
      </c>
      <c r="M46" s="241">
        <f>+SUELDO!$C$9</f>
        <v>1147.3499999999999</v>
      </c>
      <c r="N46" s="239">
        <f>+residencia!$D$8</f>
        <v>167.77</v>
      </c>
      <c r="O46" s="178">
        <f>+DESTINO!$D$18</f>
        <v>610</v>
      </c>
      <c r="P46" s="180">
        <f>E46*F$191</f>
        <v>846.65000000000009</v>
      </c>
      <c r="Q46" s="335">
        <f>SUM(M46:P46)</f>
        <v>2771.77</v>
      </c>
      <c r="R46" s="336">
        <f>L46/12</f>
        <v>3154.0083333333332</v>
      </c>
      <c r="S46" s="104"/>
      <c r="W46" s="38"/>
    </row>
    <row r="47" spans="1:23" ht="24.75" customHeight="1" thickBot="1" x14ac:dyDescent="0.25">
      <c r="A47" s="550"/>
      <c r="B47" s="193" t="s">
        <v>89</v>
      </c>
      <c r="C47" s="181"/>
      <c r="D47" s="181"/>
      <c r="E47" s="181"/>
      <c r="F47" s="130"/>
      <c r="G47" s="130"/>
      <c r="H47" s="130"/>
      <c r="I47" s="130"/>
      <c r="J47" s="130"/>
      <c r="K47" s="130"/>
      <c r="L47" s="182"/>
      <c r="M47" s="130"/>
      <c r="N47" s="230"/>
      <c r="O47" s="130"/>
      <c r="P47" s="130"/>
      <c r="Q47" s="182"/>
      <c r="R47" s="185"/>
      <c r="S47" s="104"/>
      <c r="W47" s="38"/>
    </row>
    <row r="48" spans="1:23" ht="24.75" customHeight="1" thickBot="1" x14ac:dyDescent="0.25">
      <c r="A48" s="550"/>
      <c r="B48" s="217" t="s">
        <v>222</v>
      </c>
      <c r="C48" s="174" t="s">
        <v>87</v>
      </c>
      <c r="D48" s="175" t="s">
        <v>199</v>
      </c>
      <c r="E48" s="189" t="s">
        <v>221</v>
      </c>
      <c r="F48" s="188">
        <f>M48*12</f>
        <v>13768.199999999999</v>
      </c>
      <c r="G48" s="176">
        <f>N48*12</f>
        <v>2013.2400000000002</v>
      </c>
      <c r="H48" s="176">
        <f>O48*12</f>
        <v>7320</v>
      </c>
      <c r="I48" s="176">
        <f>P48*12</f>
        <v>10159.800000000001</v>
      </c>
      <c r="J48" s="176">
        <f>T$43+O48+P48</f>
        <v>2293.4300000000003</v>
      </c>
      <c r="K48" s="246">
        <f>T$43+O48+P48</f>
        <v>2293.4300000000003</v>
      </c>
      <c r="L48" s="129">
        <f>SUM(F48:K48)</f>
        <v>37848.1</v>
      </c>
      <c r="M48" s="241">
        <f>+SUELDO!$C$9</f>
        <v>1147.3499999999999</v>
      </c>
      <c r="N48" s="239">
        <f>+residencia!$D$8</f>
        <v>167.77</v>
      </c>
      <c r="O48" s="178">
        <f>+DESTINO!$D$18</f>
        <v>610</v>
      </c>
      <c r="P48" s="180">
        <f>E48*F$191</f>
        <v>846.65000000000009</v>
      </c>
      <c r="Q48" s="335">
        <f>SUM(M48:P48)</f>
        <v>2771.77</v>
      </c>
      <c r="R48" s="336">
        <f>L48/12</f>
        <v>3154.0083333333332</v>
      </c>
      <c r="S48" s="104"/>
      <c r="W48" s="38"/>
    </row>
    <row r="49" spans="1:23" ht="27.75" customHeight="1" thickBot="1" x14ac:dyDescent="0.25">
      <c r="A49" s="550"/>
      <c r="B49" s="573" t="s">
        <v>91</v>
      </c>
      <c r="C49" s="574"/>
      <c r="D49" s="574"/>
      <c r="E49" s="574"/>
      <c r="F49" s="128"/>
      <c r="G49" s="128"/>
      <c r="H49" s="128"/>
      <c r="I49" s="128"/>
      <c r="J49" s="128"/>
      <c r="K49" s="128"/>
      <c r="L49" s="134"/>
      <c r="M49" s="128"/>
      <c r="N49" s="247"/>
      <c r="O49" s="128"/>
      <c r="P49" s="128"/>
      <c r="Q49" s="134"/>
      <c r="R49" s="136"/>
      <c r="S49" s="104"/>
      <c r="W49" s="38"/>
    </row>
    <row r="50" spans="1:23" ht="21" customHeight="1" thickBot="1" x14ac:dyDescent="0.25">
      <c r="A50" s="550"/>
      <c r="B50" s="197" t="s">
        <v>92</v>
      </c>
      <c r="C50" s="141"/>
      <c r="D50" s="141"/>
      <c r="E50" s="141"/>
      <c r="F50" s="151"/>
      <c r="G50" s="151"/>
      <c r="H50" s="151"/>
      <c r="I50" s="151"/>
      <c r="J50" s="151"/>
      <c r="K50" s="151"/>
      <c r="L50" s="164"/>
      <c r="M50" s="151"/>
      <c r="N50" s="222"/>
      <c r="O50" s="151"/>
      <c r="P50" s="151"/>
      <c r="Q50" s="164"/>
      <c r="R50" s="167"/>
      <c r="S50" s="104"/>
      <c r="W50" s="38"/>
    </row>
    <row r="51" spans="1:23" ht="21" customHeight="1" thickBot="1" x14ac:dyDescent="0.25">
      <c r="A51" s="550"/>
      <c r="B51" s="217" t="s">
        <v>92</v>
      </c>
      <c r="C51" s="174" t="s">
        <v>87</v>
      </c>
      <c r="D51" s="175" t="s">
        <v>199</v>
      </c>
      <c r="E51" s="189" t="s">
        <v>221</v>
      </c>
      <c r="F51" s="188">
        <f>M51*12</f>
        <v>13768.199999999999</v>
      </c>
      <c r="G51" s="176">
        <f>N51*12</f>
        <v>2013.2400000000002</v>
      </c>
      <c r="H51" s="176">
        <f>O51*12</f>
        <v>7320</v>
      </c>
      <c r="I51" s="176">
        <f>P51*12</f>
        <v>10159.800000000001</v>
      </c>
      <c r="J51" s="176">
        <f>T$43+O51+P51</f>
        <v>2293.4300000000003</v>
      </c>
      <c r="K51" s="246">
        <f>T$43+O51+P51</f>
        <v>2293.4300000000003</v>
      </c>
      <c r="L51" s="129">
        <f>SUM(F51:K51)</f>
        <v>37848.1</v>
      </c>
      <c r="M51" s="241">
        <f>+SUELDO!$C$9</f>
        <v>1147.3499999999999</v>
      </c>
      <c r="N51" s="239">
        <f>+residencia!$D$8</f>
        <v>167.77</v>
      </c>
      <c r="O51" s="178">
        <f>+DESTINO!$D$18</f>
        <v>610</v>
      </c>
      <c r="P51" s="180">
        <f>E51*F$191</f>
        <v>846.65000000000009</v>
      </c>
      <c r="Q51" s="335">
        <f>SUM(M51:P51)</f>
        <v>2771.77</v>
      </c>
      <c r="R51" s="336">
        <f>L51/12</f>
        <v>3154.0083333333332</v>
      </c>
      <c r="S51" s="104"/>
      <c r="W51" s="38"/>
    </row>
    <row r="52" spans="1:23" ht="27" customHeight="1" thickBot="1" x14ac:dyDescent="0.25">
      <c r="A52" s="550"/>
      <c r="B52" s="583" t="s">
        <v>223</v>
      </c>
      <c r="C52" s="584"/>
      <c r="D52" s="584"/>
      <c r="E52" s="584"/>
      <c r="F52" s="131"/>
      <c r="G52" s="131"/>
      <c r="H52" s="131"/>
      <c r="I52" s="131"/>
      <c r="J52" s="131"/>
      <c r="K52" s="131"/>
      <c r="L52" s="132"/>
      <c r="M52" s="131"/>
      <c r="N52" s="133"/>
      <c r="O52" s="131"/>
      <c r="P52" s="131"/>
      <c r="Q52" s="132"/>
      <c r="R52" s="112"/>
      <c r="S52" s="104"/>
      <c r="W52" s="38"/>
    </row>
    <row r="53" spans="1:23" ht="21" customHeight="1" thickBot="1" x14ac:dyDescent="0.25">
      <c r="A53" s="550"/>
      <c r="B53" s="197" t="s">
        <v>224</v>
      </c>
      <c r="C53" s="141"/>
      <c r="D53" s="141"/>
      <c r="E53" s="141"/>
      <c r="F53" s="151"/>
      <c r="G53" s="151"/>
      <c r="H53" s="151"/>
      <c r="I53" s="151"/>
      <c r="J53" s="151"/>
      <c r="K53" s="151"/>
      <c r="L53" s="164"/>
      <c r="M53" s="151"/>
      <c r="N53" s="222"/>
      <c r="O53" s="151"/>
      <c r="P53" s="151"/>
      <c r="Q53" s="164"/>
      <c r="R53" s="167"/>
      <c r="S53" s="104"/>
      <c r="W53" s="38"/>
    </row>
    <row r="54" spans="1:23" ht="21" customHeight="1" thickBot="1" x14ac:dyDescent="0.25">
      <c r="A54" s="550"/>
      <c r="B54" s="217" t="s">
        <v>224</v>
      </c>
      <c r="C54" s="174" t="s">
        <v>87</v>
      </c>
      <c r="D54" s="175" t="s">
        <v>65</v>
      </c>
      <c r="E54" s="189" t="s">
        <v>88</v>
      </c>
      <c r="F54" s="188">
        <f>M54*12</f>
        <v>13768.199999999999</v>
      </c>
      <c r="G54" s="176">
        <f>N54*12</f>
        <v>2013.2400000000002</v>
      </c>
      <c r="H54" s="176">
        <f>O54*12</f>
        <v>8369.16</v>
      </c>
      <c r="I54" s="176">
        <f>P54*12</f>
        <v>13352.880000000001</v>
      </c>
      <c r="J54" s="176">
        <f>T$43+O54+P54</f>
        <v>2646.95</v>
      </c>
      <c r="K54" s="246">
        <f>T$43+O54+P54</f>
        <v>2646.95</v>
      </c>
      <c r="L54" s="129">
        <f>SUM(F54:K54)</f>
        <v>42797.37999999999</v>
      </c>
      <c r="M54" s="241">
        <f>+SUELDO!$C$9</f>
        <v>1147.3499999999999</v>
      </c>
      <c r="N54" s="239">
        <f>+residencia!$D$8</f>
        <v>167.77</v>
      </c>
      <c r="O54" s="176">
        <f>+DESTINO!$D$20</f>
        <v>697.43</v>
      </c>
      <c r="P54" s="240">
        <f>E54*F$191</f>
        <v>1112.74</v>
      </c>
      <c r="Q54" s="335">
        <f>SUM(M54:P54)</f>
        <v>3125.29</v>
      </c>
      <c r="R54" s="336">
        <f>L54/12</f>
        <v>3566.4483333333324</v>
      </c>
      <c r="S54" s="104"/>
      <c r="W54" s="38"/>
    </row>
    <row r="55" spans="1:23" ht="27" customHeight="1" thickBot="1" x14ac:dyDescent="0.25">
      <c r="A55" s="550"/>
      <c r="B55" s="583" t="s">
        <v>94</v>
      </c>
      <c r="C55" s="584"/>
      <c r="D55" s="584"/>
      <c r="E55" s="584"/>
      <c r="F55" s="131"/>
      <c r="G55" s="131"/>
      <c r="H55" s="131"/>
      <c r="I55" s="131"/>
      <c r="J55" s="131"/>
      <c r="K55" s="131"/>
      <c r="L55" s="132"/>
      <c r="M55" s="131"/>
      <c r="N55" s="133"/>
      <c r="O55" s="131"/>
      <c r="P55" s="131"/>
      <c r="Q55" s="132"/>
      <c r="R55" s="112"/>
      <c r="S55" s="104"/>
      <c r="W55" s="38"/>
    </row>
    <row r="56" spans="1:23" ht="21" customHeight="1" thickBot="1" x14ac:dyDescent="0.25">
      <c r="A56" s="550"/>
      <c r="B56" s="197" t="s">
        <v>95</v>
      </c>
      <c r="C56" s="141"/>
      <c r="D56" s="141"/>
      <c r="E56" s="141"/>
      <c r="F56" s="151"/>
      <c r="G56" s="151"/>
      <c r="H56" s="151"/>
      <c r="I56" s="151"/>
      <c r="J56" s="151"/>
      <c r="K56" s="151"/>
      <c r="L56" s="164"/>
      <c r="M56" s="151"/>
      <c r="N56" s="222"/>
      <c r="O56" s="151"/>
      <c r="P56" s="151"/>
      <c r="Q56" s="164"/>
      <c r="R56" s="167"/>
      <c r="S56" s="104"/>
      <c r="W56" s="38"/>
    </row>
    <row r="57" spans="1:23" ht="21" customHeight="1" thickBot="1" x14ac:dyDescent="0.25">
      <c r="A57" s="550"/>
      <c r="B57" s="217" t="s">
        <v>95</v>
      </c>
      <c r="C57" s="174" t="s">
        <v>87</v>
      </c>
      <c r="D57" s="175" t="s">
        <v>199</v>
      </c>
      <c r="E57" s="189" t="s">
        <v>221</v>
      </c>
      <c r="F57" s="188">
        <f>M57*12</f>
        <v>13768.199999999999</v>
      </c>
      <c r="G57" s="176">
        <f>N57*12</f>
        <v>2013.2400000000002</v>
      </c>
      <c r="H57" s="176">
        <f>O57*12</f>
        <v>7320</v>
      </c>
      <c r="I57" s="176">
        <f>P57*12</f>
        <v>10159.800000000001</v>
      </c>
      <c r="J57" s="176">
        <f>T$43+O57+P57</f>
        <v>2293.4300000000003</v>
      </c>
      <c r="K57" s="246">
        <f>T$43+O57+P57</f>
        <v>2293.4300000000003</v>
      </c>
      <c r="L57" s="129">
        <f>SUM(F57:K57)</f>
        <v>37848.1</v>
      </c>
      <c r="M57" s="241">
        <f>+SUELDO!$C$9</f>
        <v>1147.3499999999999</v>
      </c>
      <c r="N57" s="239">
        <f>+residencia!$D$8</f>
        <v>167.77</v>
      </c>
      <c r="O57" s="178">
        <f>+DESTINO!$D$18</f>
        <v>610</v>
      </c>
      <c r="P57" s="180">
        <f>E57*F$191</f>
        <v>846.65000000000009</v>
      </c>
      <c r="Q57" s="335">
        <f>SUM(M57:P57)</f>
        <v>2771.77</v>
      </c>
      <c r="R57" s="336">
        <f>L57/12</f>
        <v>3154.0083333333332</v>
      </c>
      <c r="S57" s="104"/>
      <c r="W57" s="38"/>
    </row>
    <row r="58" spans="1:23" ht="27" customHeight="1" thickBot="1" x14ac:dyDescent="0.25">
      <c r="A58" s="550"/>
      <c r="B58" s="583" t="s">
        <v>97</v>
      </c>
      <c r="C58" s="584"/>
      <c r="D58" s="584"/>
      <c r="E58" s="584"/>
      <c r="F58" s="131"/>
      <c r="G58" s="131"/>
      <c r="H58" s="131"/>
      <c r="I58" s="131"/>
      <c r="J58" s="131"/>
      <c r="K58" s="131"/>
      <c r="L58" s="132"/>
      <c r="M58" s="131"/>
      <c r="N58" s="133"/>
      <c r="O58" s="131"/>
      <c r="P58" s="131"/>
      <c r="Q58" s="132"/>
      <c r="R58" s="112"/>
      <c r="S58" s="104"/>
      <c r="W58" s="38"/>
    </row>
    <row r="59" spans="1:23" ht="21" customHeight="1" thickBot="1" x14ac:dyDescent="0.25">
      <c r="A59" s="550"/>
      <c r="B59" s="197" t="s">
        <v>98</v>
      </c>
      <c r="C59" s="141"/>
      <c r="D59" s="141"/>
      <c r="E59" s="141"/>
      <c r="F59" s="151"/>
      <c r="G59" s="151"/>
      <c r="H59" s="151"/>
      <c r="I59" s="151"/>
      <c r="J59" s="151"/>
      <c r="K59" s="151"/>
      <c r="L59" s="164"/>
      <c r="M59" s="151"/>
      <c r="N59" s="222"/>
      <c r="O59" s="151"/>
      <c r="P59" s="151"/>
      <c r="Q59" s="164"/>
      <c r="R59" s="167"/>
      <c r="S59" s="104"/>
      <c r="W59" s="38"/>
    </row>
    <row r="60" spans="1:23" ht="21" customHeight="1" x14ac:dyDescent="0.2">
      <c r="A60" s="550"/>
      <c r="B60" s="200" t="s">
        <v>98</v>
      </c>
      <c r="C60" s="143" t="s">
        <v>87</v>
      </c>
      <c r="D60" s="144" t="s">
        <v>199</v>
      </c>
      <c r="E60" s="148" t="s">
        <v>221</v>
      </c>
      <c r="F60" s="155">
        <f t="shared" ref="F60:I61" si="2">M60*12</f>
        <v>13768.199999999999</v>
      </c>
      <c r="G60" s="156">
        <f t="shared" si="2"/>
        <v>2013.2400000000002</v>
      </c>
      <c r="H60" s="156">
        <f t="shared" si="2"/>
        <v>7320</v>
      </c>
      <c r="I60" s="156">
        <f t="shared" si="2"/>
        <v>10159.800000000001</v>
      </c>
      <c r="J60" s="156">
        <f>T$43+O60+P60</f>
        <v>2293.4300000000003</v>
      </c>
      <c r="K60" s="281">
        <f>T$43+O60+P60</f>
        <v>2293.4300000000003</v>
      </c>
      <c r="L60" s="289">
        <f>SUM(F60:K60)</f>
        <v>37848.1</v>
      </c>
      <c r="M60" s="452">
        <f>+SUELDO!$C$9</f>
        <v>1147.3499999999999</v>
      </c>
      <c r="N60" s="311">
        <f>+residencia!$D$8</f>
        <v>167.77</v>
      </c>
      <c r="O60" s="158">
        <f>+DESTINO!$D$18</f>
        <v>610</v>
      </c>
      <c r="P60" s="292">
        <f>E60*F$191</f>
        <v>846.65000000000009</v>
      </c>
      <c r="Q60" s="337">
        <f>SUM(M60:P60)</f>
        <v>2771.77</v>
      </c>
      <c r="R60" s="338">
        <f>L60/12</f>
        <v>3154.0083333333332</v>
      </c>
      <c r="S60" s="104"/>
      <c r="W60" s="38"/>
    </row>
    <row r="61" spans="1:23" ht="21" customHeight="1" thickBot="1" x14ac:dyDescent="0.25">
      <c r="A61" s="550"/>
      <c r="B61" s="202" t="s">
        <v>9</v>
      </c>
      <c r="C61" s="146" t="s">
        <v>87</v>
      </c>
      <c r="D61" s="147" t="s">
        <v>65</v>
      </c>
      <c r="E61" s="150" t="s">
        <v>225</v>
      </c>
      <c r="F61" s="160">
        <f t="shared" si="2"/>
        <v>13768.199999999999</v>
      </c>
      <c r="G61" s="161">
        <f t="shared" si="2"/>
        <v>2013.2400000000002</v>
      </c>
      <c r="H61" s="161">
        <f t="shared" si="2"/>
        <v>8369.16</v>
      </c>
      <c r="I61" s="161">
        <f t="shared" si="2"/>
        <v>17997.36</v>
      </c>
      <c r="J61" s="161">
        <f>T$43+O61+P61</f>
        <v>3033.99</v>
      </c>
      <c r="K61" s="282">
        <f>T$43+O61+P61</f>
        <v>3033.99</v>
      </c>
      <c r="L61" s="290">
        <f>SUM(F61:K61)</f>
        <v>48215.939999999995</v>
      </c>
      <c r="M61" s="418">
        <f>+SUELDO!$C$9</f>
        <v>1147.3499999999999</v>
      </c>
      <c r="N61" s="315">
        <f>+residencia!$D$8</f>
        <v>167.77</v>
      </c>
      <c r="O61" s="163">
        <f>+DESTINO!$D$20</f>
        <v>697.43</v>
      </c>
      <c r="P61" s="294">
        <f>E61*F$191</f>
        <v>1499.78</v>
      </c>
      <c r="Q61" s="339">
        <f>SUM(M61:P61)</f>
        <v>3512.33</v>
      </c>
      <c r="R61" s="340">
        <f>L61/12</f>
        <v>4017.9949999999994</v>
      </c>
      <c r="S61" s="104"/>
      <c r="W61" s="38"/>
    </row>
    <row r="62" spans="1:23" ht="21" customHeight="1" thickBot="1" x14ac:dyDescent="0.25">
      <c r="A62" s="550"/>
      <c r="B62" s="193" t="s">
        <v>100</v>
      </c>
      <c r="C62" s="181"/>
      <c r="D62" s="181"/>
      <c r="E62" s="181"/>
      <c r="F62" s="130"/>
      <c r="G62" s="130"/>
      <c r="H62" s="130"/>
      <c r="I62" s="130"/>
      <c r="J62" s="130"/>
      <c r="K62" s="130"/>
      <c r="L62" s="182"/>
      <c r="M62" s="130"/>
      <c r="N62" s="230"/>
      <c r="O62" s="130"/>
      <c r="P62" s="130"/>
      <c r="Q62" s="182"/>
      <c r="R62" s="185"/>
      <c r="S62" s="104"/>
      <c r="W62" s="38"/>
    </row>
    <row r="63" spans="1:23" ht="21" customHeight="1" thickBot="1" x14ac:dyDescent="0.25">
      <c r="A63" s="550"/>
      <c r="B63" s="217" t="s">
        <v>100</v>
      </c>
      <c r="C63" s="174" t="s">
        <v>87</v>
      </c>
      <c r="D63" s="175" t="s">
        <v>199</v>
      </c>
      <c r="E63" s="189" t="s">
        <v>221</v>
      </c>
      <c r="F63" s="188">
        <f>M63*12</f>
        <v>13768.199999999999</v>
      </c>
      <c r="G63" s="176">
        <f>N63*12</f>
        <v>2013.2400000000002</v>
      </c>
      <c r="H63" s="176">
        <f>O63*12</f>
        <v>7320</v>
      </c>
      <c r="I63" s="176">
        <f>P63*12</f>
        <v>10159.800000000001</v>
      </c>
      <c r="J63" s="176">
        <f>T$43+O63+P63</f>
        <v>2293.4300000000003</v>
      </c>
      <c r="K63" s="246">
        <f>T$43+O63+P63</f>
        <v>2293.4300000000003</v>
      </c>
      <c r="L63" s="129">
        <f>SUM(F63:K63)</f>
        <v>37848.1</v>
      </c>
      <c r="M63" s="241">
        <f>+SUELDO!$C$9</f>
        <v>1147.3499999999999</v>
      </c>
      <c r="N63" s="239">
        <f>+residencia!$D$8</f>
        <v>167.77</v>
      </c>
      <c r="O63" s="178">
        <f>+DESTINO!$D$18</f>
        <v>610</v>
      </c>
      <c r="P63" s="180">
        <f>E63*F$191</f>
        <v>846.65000000000009</v>
      </c>
      <c r="Q63" s="335">
        <f>SUM(M63:P63)</f>
        <v>2771.77</v>
      </c>
      <c r="R63" s="336">
        <f>L63/12</f>
        <v>3154.0083333333332</v>
      </c>
      <c r="S63" s="104"/>
      <c r="W63" s="38"/>
    </row>
    <row r="64" spans="1:23" ht="27" customHeight="1" thickBot="1" x14ac:dyDescent="0.25">
      <c r="A64" s="550"/>
      <c r="B64" s="583" t="s">
        <v>102</v>
      </c>
      <c r="C64" s="584"/>
      <c r="D64" s="584"/>
      <c r="E64" s="584"/>
      <c r="F64" s="131"/>
      <c r="G64" s="131"/>
      <c r="H64" s="131"/>
      <c r="I64" s="131"/>
      <c r="J64" s="131"/>
      <c r="K64" s="131"/>
      <c r="L64" s="132"/>
      <c r="M64" s="131"/>
      <c r="N64" s="133"/>
      <c r="O64" s="131"/>
      <c r="P64" s="131"/>
      <c r="Q64" s="132"/>
      <c r="R64" s="112"/>
      <c r="S64" s="104"/>
      <c r="W64" s="38"/>
    </row>
    <row r="65" spans="1:23" ht="21.75" customHeight="1" thickBot="1" x14ac:dyDescent="0.25">
      <c r="A65" s="550"/>
      <c r="B65" s="197" t="s">
        <v>8</v>
      </c>
      <c r="C65" s="141"/>
      <c r="D65" s="141"/>
      <c r="E65" s="141"/>
      <c r="F65" s="151"/>
      <c r="G65" s="151"/>
      <c r="H65" s="151"/>
      <c r="I65" s="151"/>
      <c r="J65" s="151"/>
      <c r="K65" s="151"/>
      <c r="L65" s="164"/>
      <c r="M65" s="151"/>
      <c r="N65" s="222"/>
      <c r="O65" s="151"/>
      <c r="P65" s="151"/>
      <c r="Q65" s="164"/>
      <c r="R65" s="167"/>
      <c r="S65" s="104"/>
      <c r="W65" s="38"/>
    </row>
    <row r="66" spans="1:23" ht="21.75" customHeight="1" thickBot="1" x14ac:dyDescent="0.25">
      <c r="A66" s="550"/>
      <c r="B66" s="217" t="s">
        <v>8</v>
      </c>
      <c r="C66" s="174" t="s">
        <v>87</v>
      </c>
      <c r="D66" s="175" t="s">
        <v>199</v>
      </c>
      <c r="E66" s="189" t="s">
        <v>221</v>
      </c>
      <c r="F66" s="188">
        <f>M66*12</f>
        <v>13768.199999999999</v>
      </c>
      <c r="G66" s="176">
        <f>N66*12</f>
        <v>2013.2400000000002</v>
      </c>
      <c r="H66" s="176">
        <f>O66*12</f>
        <v>7320</v>
      </c>
      <c r="I66" s="176">
        <f>P66*12</f>
        <v>10159.800000000001</v>
      </c>
      <c r="J66" s="176">
        <f>T$43+O66+P66</f>
        <v>2293.4300000000003</v>
      </c>
      <c r="K66" s="246">
        <f>T$43+O66+P66</f>
        <v>2293.4300000000003</v>
      </c>
      <c r="L66" s="129">
        <f>SUM(F66:K66)</f>
        <v>37848.1</v>
      </c>
      <c r="M66" s="241">
        <f>+SUELDO!$C$9</f>
        <v>1147.3499999999999</v>
      </c>
      <c r="N66" s="239">
        <f>+residencia!$D$8</f>
        <v>167.77</v>
      </c>
      <c r="O66" s="178">
        <f>+DESTINO!$D$18</f>
        <v>610</v>
      </c>
      <c r="P66" s="180">
        <f>E66*F$191</f>
        <v>846.65000000000009</v>
      </c>
      <c r="Q66" s="335">
        <f>SUM(M66:P66)</f>
        <v>2771.77</v>
      </c>
      <c r="R66" s="336">
        <f>L66/12</f>
        <v>3154.0083333333332</v>
      </c>
      <c r="S66" s="104"/>
      <c r="W66" s="38"/>
    </row>
    <row r="67" spans="1:23" ht="22.5" customHeight="1" thickBot="1" x14ac:dyDescent="0.25">
      <c r="A67" s="550"/>
      <c r="B67" s="193" t="s">
        <v>226</v>
      </c>
      <c r="C67" s="181"/>
      <c r="D67" s="181"/>
      <c r="E67" s="181"/>
      <c r="F67" s="130"/>
      <c r="G67" s="130"/>
      <c r="H67" s="130"/>
      <c r="I67" s="130"/>
      <c r="J67" s="130"/>
      <c r="K67" s="130"/>
      <c r="L67" s="182"/>
      <c r="M67" s="130"/>
      <c r="N67" s="230"/>
      <c r="O67" s="130"/>
      <c r="P67" s="130"/>
      <c r="Q67" s="182"/>
      <c r="R67" s="185"/>
      <c r="S67" s="104"/>
      <c r="W67" s="38"/>
    </row>
    <row r="68" spans="1:23" ht="22.5" customHeight="1" thickBot="1" x14ac:dyDescent="0.25">
      <c r="A68" s="550"/>
      <c r="B68" s="217" t="s">
        <v>226</v>
      </c>
      <c r="C68" s="174" t="s">
        <v>87</v>
      </c>
      <c r="D68" s="175" t="s">
        <v>199</v>
      </c>
      <c r="E68" s="189" t="s">
        <v>221</v>
      </c>
      <c r="F68" s="188">
        <f>M68*12</f>
        <v>13768.199999999999</v>
      </c>
      <c r="G68" s="176">
        <f>N68*12</f>
        <v>2013.2400000000002</v>
      </c>
      <c r="H68" s="176">
        <f>O68*12</f>
        <v>7320</v>
      </c>
      <c r="I68" s="176">
        <f>P68*12</f>
        <v>10159.800000000001</v>
      </c>
      <c r="J68" s="176">
        <f>T$43+O68+P68</f>
        <v>2293.4300000000003</v>
      </c>
      <c r="K68" s="246">
        <f>T$43+O68+P68</f>
        <v>2293.4300000000003</v>
      </c>
      <c r="L68" s="129">
        <f>SUM(F68:K68)</f>
        <v>37848.1</v>
      </c>
      <c r="M68" s="241">
        <f>+SUELDO!$C$9</f>
        <v>1147.3499999999999</v>
      </c>
      <c r="N68" s="239">
        <f>+residencia!$D$8</f>
        <v>167.77</v>
      </c>
      <c r="O68" s="178">
        <f>+DESTINO!$D$18</f>
        <v>610</v>
      </c>
      <c r="P68" s="180">
        <f>E68*F$191</f>
        <v>846.65000000000009</v>
      </c>
      <c r="Q68" s="335">
        <f>SUM(M68:P68)</f>
        <v>2771.77</v>
      </c>
      <c r="R68" s="336">
        <f>L68/12</f>
        <v>3154.0083333333332</v>
      </c>
      <c r="S68" s="104"/>
      <c r="W68" s="38"/>
    </row>
    <row r="69" spans="1:23" ht="21.75" customHeight="1" thickBot="1" x14ac:dyDescent="0.25">
      <c r="A69" s="550"/>
      <c r="B69" s="193" t="s">
        <v>105</v>
      </c>
      <c r="C69" s="181"/>
      <c r="D69" s="181"/>
      <c r="E69" s="181"/>
      <c r="F69" s="130"/>
      <c r="G69" s="130"/>
      <c r="H69" s="130"/>
      <c r="I69" s="130"/>
      <c r="J69" s="130"/>
      <c r="K69" s="130"/>
      <c r="L69" s="182"/>
      <c r="M69" s="130"/>
      <c r="N69" s="230"/>
      <c r="O69" s="130"/>
      <c r="P69" s="130"/>
      <c r="Q69" s="182"/>
      <c r="R69" s="185"/>
      <c r="S69" s="104"/>
      <c r="W69" s="38"/>
    </row>
    <row r="70" spans="1:23" ht="22.5" customHeight="1" thickBot="1" x14ac:dyDescent="0.25">
      <c r="A70" s="550"/>
      <c r="B70" s="217" t="s">
        <v>105</v>
      </c>
      <c r="C70" s="174" t="s">
        <v>87</v>
      </c>
      <c r="D70" s="175" t="s">
        <v>199</v>
      </c>
      <c r="E70" s="189" t="s">
        <v>221</v>
      </c>
      <c r="F70" s="188">
        <f>M70*12</f>
        <v>13768.199999999999</v>
      </c>
      <c r="G70" s="176">
        <f>N70*12</f>
        <v>2013.2400000000002</v>
      </c>
      <c r="H70" s="176">
        <f>O70*12</f>
        <v>7320</v>
      </c>
      <c r="I70" s="176">
        <f>P70*12</f>
        <v>10159.800000000001</v>
      </c>
      <c r="J70" s="176">
        <f>T$43+O70+P70</f>
        <v>2293.4300000000003</v>
      </c>
      <c r="K70" s="246">
        <f>T$43+O70+P70</f>
        <v>2293.4300000000003</v>
      </c>
      <c r="L70" s="129">
        <f>SUM(F70:K70)</f>
        <v>37848.1</v>
      </c>
      <c r="M70" s="241">
        <f>+SUELDO!$C$9</f>
        <v>1147.3499999999999</v>
      </c>
      <c r="N70" s="239">
        <f>+residencia!$D$8</f>
        <v>167.77</v>
      </c>
      <c r="O70" s="178">
        <f>+DESTINO!$D$18</f>
        <v>610</v>
      </c>
      <c r="P70" s="180">
        <f>E70*F$191</f>
        <v>846.65000000000009</v>
      </c>
      <c r="Q70" s="335">
        <f>SUM(M70:P70)</f>
        <v>2771.77</v>
      </c>
      <c r="R70" s="336">
        <f>L70/12</f>
        <v>3154.0083333333332</v>
      </c>
      <c r="S70" s="104"/>
      <c r="W70" s="38"/>
    </row>
    <row r="71" spans="1:23" ht="27" customHeight="1" thickBot="1" x14ac:dyDescent="0.25">
      <c r="A71" s="550"/>
      <c r="B71" s="583" t="s">
        <v>107</v>
      </c>
      <c r="C71" s="584"/>
      <c r="D71" s="584"/>
      <c r="E71" s="584"/>
      <c r="F71" s="131"/>
      <c r="G71" s="131"/>
      <c r="H71" s="131"/>
      <c r="I71" s="131"/>
      <c r="J71" s="131"/>
      <c r="K71" s="131"/>
      <c r="L71" s="132"/>
      <c r="M71" s="131"/>
      <c r="N71" s="133"/>
      <c r="O71" s="131"/>
      <c r="P71" s="131"/>
      <c r="Q71" s="132"/>
      <c r="R71" s="112"/>
      <c r="S71" s="104"/>
      <c r="W71" s="38"/>
    </row>
    <row r="72" spans="1:23" ht="22.5" customHeight="1" thickBot="1" x14ac:dyDescent="0.25">
      <c r="A72" s="550"/>
      <c r="B72" s="197" t="s">
        <v>108</v>
      </c>
      <c r="C72" s="141"/>
      <c r="D72" s="141"/>
      <c r="E72" s="141"/>
      <c r="F72" s="151"/>
      <c r="G72" s="151"/>
      <c r="H72" s="151"/>
      <c r="I72" s="151"/>
      <c r="J72" s="151"/>
      <c r="K72" s="151"/>
      <c r="L72" s="164"/>
      <c r="M72" s="151"/>
      <c r="N72" s="222"/>
      <c r="O72" s="151"/>
      <c r="P72" s="151"/>
      <c r="Q72" s="164"/>
      <c r="R72" s="167"/>
      <c r="S72" s="104"/>
      <c r="W72" s="38"/>
    </row>
    <row r="73" spans="1:23" ht="22.5" customHeight="1" thickBot="1" x14ac:dyDescent="0.25">
      <c r="A73" s="550"/>
      <c r="B73" s="217" t="s">
        <v>108</v>
      </c>
      <c r="C73" s="174" t="s">
        <v>87</v>
      </c>
      <c r="D73" s="175" t="s">
        <v>199</v>
      </c>
      <c r="E73" s="189" t="s">
        <v>221</v>
      </c>
      <c r="F73" s="188">
        <f>M73*12</f>
        <v>13768.199999999999</v>
      </c>
      <c r="G73" s="176">
        <f>N73*12</f>
        <v>2013.2400000000002</v>
      </c>
      <c r="H73" s="176">
        <f>O73*12</f>
        <v>7320</v>
      </c>
      <c r="I73" s="176">
        <f>P73*12</f>
        <v>10159.800000000001</v>
      </c>
      <c r="J73" s="176">
        <f>T$43+O73+P73</f>
        <v>2293.4300000000003</v>
      </c>
      <c r="K73" s="246">
        <f>T$43+O73+P73</f>
        <v>2293.4300000000003</v>
      </c>
      <c r="L73" s="129">
        <f>SUM(F73:K73)</f>
        <v>37848.1</v>
      </c>
      <c r="M73" s="241">
        <f>+SUELDO!$C$9</f>
        <v>1147.3499999999999</v>
      </c>
      <c r="N73" s="239">
        <f>+residencia!$D$8</f>
        <v>167.77</v>
      </c>
      <c r="O73" s="178">
        <f>+DESTINO!$D$18</f>
        <v>610</v>
      </c>
      <c r="P73" s="180">
        <f>E73*F$191</f>
        <v>846.65000000000009</v>
      </c>
      <c r="Q73" s="335">
        <f>SUM(M73:P73)</f>
        <v>2771.77</v>
      </c>
      <c r="R73" s="336">
        <f>L73/12</f>
        <v>3154.0083333333332</v>
      </c>
      <c r="S73" s="104"/>
      <c r="W73" s="38"/>
    </row>
    <row r="74" spans="1:23" ht="21.75" customHeight="1" thickBot="1" x14ac:dyDescent="0.25">
      <c r="A74" s="550"/>
      <c r="B74" s="193" t="s">
        <v>110</v>
      </c>
      <c r="C74" s="181"/>
      <c r="D74" s="181"/>
      <c r="E74" s="181"/>
      <c r="F74" s="130"/>
      <c r="G74" s="130"/>
      <c r="H74" s="130"/>
      <c r="I74" s="130"/>
      <c r="J74" s="130"/>
      <c r="K74" s="130"/>
      <c r="L74" s="182"/>
      <c r="M74" s="130"/>
      <c r="N74" s="230"/>
      <c r="O74" s="130"/>
      <c r="P74" s="130"/>
      <c r="Q74" s="182"/>
      <c r="R74" s="185"/>
      <c r="S74" s="104"/>
      <c r="W74" s="38"/>
    </row>
    <row r="75" spans="1:23" ht="22.5" customHeight="1" thickBot="1" x14ac:dyDescent="0.25">
      <c r="A75" s="551"/>
      <c r="B75" s="217" t="s">
        <v>110</v>
      </c>
      <c r="C75" s="174" t="s">
        <v>87</v>
      </c>
      <c r="D75" s="175" t="s">
        <v>199</v>
      </c>
      <c r="E75" s="189" t="s">
        <v>221</v>
      </c>
      <c r="F75" s="188">
        <f>M75*12</f>
        <v>13768.199999999999</v>
      </c>
      <c r="G75" s="176">
        <f>N75*12</f>
        <v>2013.2400000000002</v>
      </c>
      <c r="H75" s="176">
        <f>O75*12</f>
        <v>7320</v>
      </c>
      <c r="I75" s="176">
        <f>P75*12</f>
        <v>10159.800000000001</v>
      </c>
      <c r="J75" s="176">
        <f>T$43+O75+P75</f>
        <v>2293.4300000000003</v>
      </c>
      <c r="K75" s="246">
        <f>T$43+O75+P75</f>
        <v>2293.4300000000003</v>
      </c>
      <c r="L75" s="129">
        <f>SUM(F75:K75)</f>
        <v>37848.1</v>
      </c>
      <c r="M75" s="241">
        <f>+SUELDO!$C$9</f>
        <v>1147.3499999999999</v>
      </c>
      <c r="N75" s="239">
        <f>+residencia!$D$8</f>
        <v>167.77</v>
      </c>
      <c r="O75" s="178">
        <f>+DESTINO!$D$18</f>
        <v>610</v>
      </c>
      <c r="P75" s="180">
        <f>E75*F$191</f>
        <v>846.65000000000009</v>
      </c>
      <c r="Q75" s="335">
        <f>SUM(M75:P75)</f>
        <v>2771.77</v>
      </c>
      <c r="R75" s="336">
        <f>L75/12</f>
        <v>3154.0083333333332</v>
      </c>
      <c r="S75" s="104"/>
      <c r="W75" s="38"/>
    </row>
    <row r="76" spans="1:23" ht="16.5" customHeight="1" x14ac:dyDescent="0.2">
      <c r="W76" s="38"/>
    </row>
    <row r="77" spans="1:23" ht="16.5" customHeight="1" thickBot="1" x14ac:dyDescent="0.25">
      <c r="W77" s="38"/>
    </row>
    <row r="78" spans="1:23" ht="39.950000000000003" customHeight="1" thickBot="1" x14ac:dyDescent="0.3">
      <c r="A78" s="41"/>
      <c r="C78" s="423"/>
      <c r="D78" s="423"/>
      <c r="E78" s="424"/>
      <c r="F78" s="575" t="str">
        <f>F5</f>
        <v>EUROS AÑO 2024</v>
      </c>
      <c r="G78" s="576"/>
      <c r="H78" s="576"/>
      <c r="I78" s="576"/>
      <c r="J78" s="576"/>
      <c r="K78" s="576"/>
      <c r="L78" s="577"/>
      <c r="M78" s="555" t="str">
        <f>M5</f>
        <v>EUROS MENSUAL 2024</v>
      </c>
      <c r="N78" s="555"/>
      <c r="O78" s="555"/>
      <c r="P78" s="555"/>
      <c r="Q78" s="555"/>
      <c r="R78" s="556"/>
      <c r="W78" s="38"/>
    </row>
    <row r="79" spans="1:23" ht="80.099999999999994" customHeight="1" thickBot="1" x14ac:dyDescent="0.25">
      <c r="A79" s="44" t="s">
        <v>57</v>
      </c>
      <c r="B79" s="108" t="s">
        <v>217</v>
      </c>
      <c r="C79" s="109" t="s">
        <v>59</v>
      </c>
      <c r="D79" s="109" t="s">
        <v>0</v>
      </c>
      <c r="E79" s="334" t="s">
        <v>1</v>
      </c>
      <c r="F79" s="352" t="s">
        <v>2</v>
      </c>
      <c r="G79" s="346" t="s">
        <v>3</v>
      </c>
      <c r="H79" s="346" t="s">
        <v>4</v>
      </c>
      <c r="I79" s="346" t="s">
        <v>332</v>
      </c>
      <c r="J79" s="345" t="s">
        <v>325</v>
      </c>
      <c r="K79" s="364" t="s">
        <v>378</v>
      </c>
      <c r="L79" s="43" t="str">
        <f>L6</f>
        <v>Total 2023 Sin
Prod. Var.</v>
      </c>
      <c r="M79" s="365" t="s">
        <v>2</v>
      </c>
      <c r="N79" s="346" t="s">
        <v>3</v>
      </c>
      <c r="O79" s="346" t="s">
        <v>4</v>
      </c>
      <c r="P79" s="42" t="str">
        <f>P6</f>
        <v xml:space="preserve">Compl.
Específico </v>
      </c>
      <c r="Q79" s="352" t="s">
        <v>330</v>
      </c>
      <c r="R79" s="347" t="s">
        <v>331</v>
      </c>
      <c r="T79" s="326" t="s">
        <v>341</v>
      </c>
      <c r="W79" s="38"/>
    </row>
    <row r="80" spans="1:23" ht="21.75" customHeight="1" thickBot="1" x14ac:dyDescent="0.25">
      <c r="A80" s="549" t="s">
        <v>227</v>
      </c>
      <c r="B80" s="114" t="s">
        <v>113</v>
      </c>
      <c r="C80" s="115"/>
      <c r="D80" s="115"/>
      <c r="E80" s="115"/>
      <c r="F80" s="361"/>
      <c r="G80" s="361"/>
      <c r="H80" s="361"/>
      <c r="I80" s="361"/>
      <c r="J80" s="361"/>
      <c r="K80" s="361"/>
      <c r="L80" s="361"/>
      <c r="M80" s="361"/>
      <c r="N80" s="361"/>
      <c r="O80" s="362"/>
      <c r="P80" s="228"/>
      <c r="Q80" s="228"/>
      <c r="R80" s="229"/>
      <c r="T80" s="331" t="s">
        <v>336</v>
      </c>
      <c r="W80" s="38"/>
    </row>
    <row r="81" spans="1:23" ht="19.5" customHeight="1" thickBot="1" x14ac:dyDescent="0.25">
      <c r="A81" s="550"/>
      <c r="B81" s="197" t="s">
        <v>114</v>
      </c>
      <c r="C81" s="141"/>
      <c r="D81" s="141"/>
      <c r="E81" s="141"/>
      <c r="F81" s="165"/>
      <c r="G81" s="165"/>
      <c r="H81" s="165"/>
      <c r="I81" s="165"/>
      <c r="J81" s="165"/>
      <c r="K81" s="165"/>
      <c r="L81" s="206"/>
      <c r="M81" s="165"/>
      <c r="N81" s="165"/>
      <c r="O81" s="165"/>
      <c r="P81" s="164"/>
      <c r="Q81" s="164"/>
      <c r="R81" s="167"/>
      <c r="T81" s="459">
        <f>+SUELDO!C23</f>
        <v>744.56</v>
      </c>
      <c r="W81" s="38"/>
    </row>
    <row r="82" spans="1:23" ht="23.25" customHeight="1" thickBot="1" x14ac:dyDescent="0.25">
      <c r="A82" s="550"/>
      <c r="B82" s="217" t="s">
        <v>114</v>
      </c>
      <c r="C82" s="174" t="s">
        <v>116</v>
      </c>
      <c r="D82" s="175" t="s">
        <v>228</v>
      </c>
      <c r="E82" s="189" t="s">
        <v>229</v>
      </c>
      <c r="F82" s="241">
        <f>M82*12</f>
        <v>10337.52</v>
      </c>
      <c r="G82" s="239">
        <f>N82*12</f>
        <v>1659.84</v>
      </c>
      <c r="H82" s="239">
        <f>O82*12</f>
        <v>5024.28</v>
      </c>
      <c r="I82" s="239">
        <f>P82*12</f>
        <v>5515.32</v>
      </c>
      <c r="J82" s="239">
        <f>T$81+O82+P82</f>
        <v>1622.8600000000001</v>
      </c>
      <c r="K82" s="240">
        <f>T$81+O82+P82</f>
        <v>1622.8600000000001</v>
      </c>
      <c r="L82" s="137">
        <f>SUM(F82:K82)</f>
        <v>25782.68</v>
      </c>
      <c r="M82" s="216">
        <f>+SUELDO!$C$10</f>
        <v>861.46</v>
      </c>
      <c r="N82" s="177">
        <f>+residencia!$D$10</f>
        <v>138.32</v>
      </c>
      <c r="O82" s="231">
        <f>+DESTINO!$D$12</f>
        <v>418.69</v>
      </c>
      <c r="P82" s="232">
        <f>E82*F$191</f>
        <v>459.61</v>
      </c>
      <c r="Q82" s="335">
        <f>SUM(M82:P82)</f>
        <v>1878.08</v>
      </c>
      <c r="R82" s="336">
        <f>L82/12</f>
        <v>2148.5566666666668</v>
      </c>
      <c r="S82" s="104"/>
      <c r="W82" s="38"/>
    </row>
    <row r="83" spans="1:23" ht="23.25" customHeight="1" thickBot="1" x14ac:dyDescent="0.25">
      <c r="A83" s="550"/>
      <c r="B83" s="193" t="s">
        <v>119</v>
      </c>
      <c r="C83" s="181"/>
      <c r="D83" s="181"/>
      <c r="E83" s="181"/>
      <c r="F83" s="235"/>
      <c r="G83" s="235"/>
      <c r="H83" s="235"/>
      <c r="I83" s="235"/>
      <c r="J83" s="235"/>
      <c r="K83" s="235"/>
      <c r="L83" s="182"/>
      <c r="M83" s="236"/>
      <c r="N83" s="237"/>
      <c r="O83" s="235"/>
      <c r="P83" s="235"/>
      <c r="Q83" s="182"/>
      <c r="R83" s="185"/>
      <c r="S83" s="104"/>
      <c r="W83" s="38"/>
    </row>
    <row r="84" spans="1:23" ht="23.25" customHeight="1" thickBot="1" x14ac:dyDescent="0.25">
      <c r="A84" s="550"/>
      <c r="B84" s="217" t="s">
        <v>119</v>
      </c>
      <c r="C84" s="174" t="s">
        <v>116</v>
      </c>
      <c r="D84" s="175" t="s">
        <v>228</v>
      </c>
      <c r="E84" s="189" t="s">
        <v>229</v>
      </c>
      <c r="F84" s="216">
        <f>M84*12</f>
        <v>10337.52</v>
      </c>
      <c r="G84" s="177">
        <f>N84*12</f>
        <v>1659.84</v>
      </c>
      <c r="H84" s="177">
        <f>O84*12</f>
        <v>5024.28</v>
      </c>
      <c r="I84" s="177">
        <f>P84*12</f>
        <v>5515.32</v>
      </c>
      <c r="J84" s="239">
        <f>T$81+O84+P84</f>
        <v>1622.8600000000001</v>
      </c>
      <c r="K84" s="240">
        <f>T$81+O84+P84</f>
        <v>1622.8600000000001</v>
      </c>
      <c r="L84" s="137">
        <f>SUM(F84:K84)</f>
        <v>25782.68</v>
      </c>
      <c r="M84" s="216">
        <f>+SUELDO!$C$10</f>
        <v>861.46</v>
      </c>
      <c r="N84" s="177">
        <f>+residencia!$D$10</f>
        <v>138.32</v>
      </c>
      <c r="O84" s="231">
        <f>+DESTINO!$D$12</f>
        <v>418.69</v>
      </c>
      <c r="P84" s="232">
        <f>E84*F$191</f>
        <v>459.61</v>
      </c>
      <c r="Q84" s="335">
        <f>SUM(M84:P84)</f>
        <v>1878.08</v>
      </c>
      <c r="R84" s="336">
        <f>L84/12</f>
        <v>2148.5566666666668</v>
      </c>
      <c r="S84" s="104"/>
      <c r="W84" s="38"/>
    </row>
    <row r="85" spans="1:23" ht="23.25" customHeight="1" thickBot="1" x14ac:dyDescent="0.25">
      <c r="A85" s="550"/>
      <c r="B85" s="193" t="s">
        <v>121</v>
      </c>
      <c r="C85" s="234"/>
      <c r="D85" s="234"/>
      <c r="E85" s="234"/>
      <c r="F85" s="235"/>
      <c r="G85" s="235"/>
      <c r="H85" s="235"/>
      <c r="I85" s="235"/>
      <c r="J85" s="235"/>
      <c r="K85" s="235"/>
      <c r="L85" s="182"/>
      <c r="M85" s="236"/>
      <c r="N85" s="237"/>
      <c r="O85" s="235"/>
      <c r="P85" s="235"/>
      <c r="Q85" s="182"/>
      <c r="R85" s="185"/>
      <c r="S85" s="104"/>
      <c r="W85" s="38"/>
    </row>
    <row r="86" spans="1:23" ht="23.25" customHeight="1" x14ac:dyDescent="0.2">
      <c r="A86" s="550"/>
      <c r="B86" s="200" t="s">
        <v>230</v>
      </c>
      <c r="C86" s="143" t="s">
        <v>116</v>
      </c>
      <c r="D86" s="144" t="s">
        <v>228</v>
      </c>
      <c r="E86" s="148" t="s">
        <v>229</v>
      </c>
      <c r="F86" s="305">
        <f t="shared" ref="F86:I88" si="3">M86*12</f>
        <v>10337.52</v>
      </c>
      <c r="G86" s="157">
        <f t="shared" si="3"/>
        <v>1659.84</v>
      </c>
      <c r="H86" s="157">
        <f t="shared" si="3"/>
        <v>5024.28</v>
      </c>
      <c r="I86" s="157">
        <f t="shared" si="3"/>
        <v>5515.32</v>
      </c>
      <c r="J86" s="311">
        <f>T$81+O86+P86</f>
        <v>1622.8600000000001</v>
      </c>
      <c r="K86" s="312">
        <f>T$81+O86+P86</f>
        <v>1622.8600000000001</v>
      </c>
      <c r="L86" s="301">
        <f>SUM(F86:K86)</f>
        <v>25782.68</v>
      </c>
      <c r="M86" s="305">
        <f>+SUELDO!$C$10</f>
        <v>861.46</v>
      </c>
      <c r="N86" s="157">
        <f>+residencia!$D$10</f>
        <v>138.32</v>
      </c>
      <c r="O86" s="238">
        <f>+DESTINO!$D$12</f>
        <v>418.69</v>
      </c>
      <c r="P86" s="324">
        <f>E86*F$191</f>
        <v>459.61</v>
      </c>
      <c r="Q86" s="337">
        <f>SUM(M86:P86)</f>
        <v>1878.08</v>
      </c>
      <c r="R86" s="338">
        <f>L86/12</f>
        <v>2148.5566666666668</v>
      </c>
      <c r="S86" s="104"/>
      <c r="W86" s="38"/>
    </row>
    <row r="87" spans="1:23" ht="23.25" customHeight="1" x14ac:dyDescent="0.2">
      <c r="A87" s="550"/>
      <c r="B87" s="201" t="s">
        <v>12</v>
      </c>
      <c r="C87" s="145" t="s">
        <v>116</v>
      </c>
      <c r="D87" s="142" t="s">
        <v>202</v>
      </c>
      <c r="E87" s="149" t="s">
        <v>231</v>
      </c>
      <c r="F87" s="313">
        <f t="shared" si="3"/>
        <v>10337.52</v>
      </c>
      <c r="G87" s="153">
        <f t="shared" si="3"/>
        <v>1659.84</v>
      </c>
      <c r="H87" s="153">
        <f t="shared" si="3"/>
        <v>6313.08</v>
      </c>
      <c r="I87" s="153">
        <f t="shared" si="3"/>
        <v>7547.2800000000007</v>
      </c>
      <c r="J87" s="310">
        <f>T$81+O87+P87</f>
        <v>1899.5900000000001</v>
      </c>
      <c r="K87" s="314">
        <f>T$81+O87+P87</f>
        <v>1899.5900000000001</v>
      </c>
      <c r="L87" s="323">
        <f>SUM(F87:K87)</f>
        <v>29656.9</v>
      </c>
      <c r="M87" s="313">
        <f>+SUELDO!$C$10</f>
        <v>861.46</v>
      </c>
      <c r="N87" s="153">
        <f>+residencia!$D$10</f>
        <v>138.32</v>
      </c>
      <c r="O87" s="153">
        <f>+DESTINO!$D$16</f>
        <v>526.09</v>
      </c>
      <c r="P87" s="325">
        <f>E87*F$191</f>
        <v>628.94000000000005</v>
      </c>
      <c r="Q87" s="341">
        <f>SUM(M87:P87)</f>
        <v>2154.81</v>
      </c>
      <c r="R87" s="342">
        <f>L87/12</f>
        <v>2471.4083333333333</v>
      </c>
      <c r="S87" s="104"/>
      <c r="W87" s="38"/>
    </row>
    <row r="88" spans="1:23" ht="23.25" customHeight="1" thickBot="1" x14ac:dyDescent="0.25">
      <c r="A88" s="550"/>
      <c r="B88" s="202" t="s">
        <v>232</v>
      </c>
      <c r="C88" s="146" t="s">
        <v>116</v>
      </c>
      <c r="D88" s="147" t="s">
        <v>202</v>
      </c>
      <c r="E88" s="150" t="s">
        <v>231</v>
      </c>
      <c r="F88" s="307">
        <f t="shared" si="3"/>
        <v>10337.52</v>
      </c>
      <c r="G88" s="162">
        <f t="shared" si="3"/>
        <v>1659.84</v>
      </c>
      <c r="H88" s="162">
        <f t="shared" si="3"/>
        <v>6313.08</v>
      </c>
      <c r="I88" s="162">
        <f t="shared" si="3"/>
        <v>7547.2800000000007</v>
      </c>
      <c r="J88" s="315">
        <f>T$81+O88+P88</f>
        <v>1899.5900000000001</v>
      </c>
      <c r="K88" s="316">
        <f>T$81+O88+P88</f>
        <v>1899.5900000000001</v>
      </c>
      <c r="L88" s="302">
        <f>SUM(F88:K88)</f>
        <v>29656.9</v>
      </c>
      <c r="M88" s="307">
        <f>+SUELDO!$C$10</f>
        <v>861.46</v>
      </c>
      <c r="N88" s="162">
        <f>+residencia!$D$10</f>
        <v>138.32</v>
      </c>
      <c r="O88" s="162">
        <f>+DESTINO!$D$16</f>
        <v>526.09</v>
      </c>
      <c r="P88" s="308">
        <f>E88*F$191</f>
        <v>628.94000000000005</v>
      </c>
      <c r="Q88" s="339">
        <f>SUM(M88:P88)</f>
        <v>2154.81</v>
      </c>
      <c r="R88" s="340">
        <f>L88/12</f>
        <v>2471.4083333333333</v>
      </c>
      <c r="S88" s="104"/>
      <c r="T88"/>
      <c r="W88" s="38"/>
    </row>
    <row r="89" spans="1:23" ht="20.25" customHeight="1" thickBot="1" x14ac:dyDescent="0.25">
      <c r="A89" s="550"/>
      <c r="B89" s="225" t="s">
        <v>122</v>
      </c>
      <c r="C89" s="226"/>
      <c r="D89" s="226"/>
      <c r="E89" s="226"/>
      <c r="F89" s="227"/>
      <c r="G89" s="227"/>
      <c r="H89" s="227"/>
      <c r="I89" s="227"/>
      <c r="J89" s="227"/>
      <c r="K89" s="227"/>
      <c r="L89" s="227"/>
      <c r="M89" s="228"/>
      <c r="N89" s="228"/>
      <c r="O89" s="228"/>
      <c r="P89" s="228"/>
      <c r="Q89" s="228"/>
      <c r="R89" s="229"/>
      <c r="S89" s="104"/>
      <c r="T89"/>
      <c r="W89" s="38"/>
    </row>
    <row r="90" spans="1:23" ht="23.25" customHeight="1" thickBot="1" x14ac:dyDescent="0.25">
      <c r="A90" s="550"/>
      <c r="B90" s="197" t="s">
        <v>233</v>
      </c>
      <c r="C90" s="141"/>
      <c r="D90" s="141"/>
      <c r="E90" s="141"/>
      <c r="F90" s="206"/>
      <c r="G90" s="206"/>
      <c r="H90" s="206"/>
      <c r="I90" s="206"/>
      <c r="J90" s="206"/>
      <c r="K90" s="206"/>
      <c r="L90" s="219"/>
      <c r="M90" s="165"/>
      <c r="N90" s="165"/>
      <c r="O90" s="165"/>
      <c r="P90" s="164"/>
      <c r="Q90" s="164"/>
      <c r="R90" s="167"/>
      <c r="S90" s="104"/>
      <c r="T90"/>
      <c r="W90" s="38"/>
    </row>
    <row r="91" spans="1:23" ht="23.25" customHeight="1" thickBot="1" x14ac:dyDescent="0.25">
      <c r="A91" s="550"/>
      <c r="B91" s="217" t="s">
        <v>233</v>
      </c>
      <c r="C91" s="174" t="s">
        <v>116</v>
      </c>
      <c r="D91" s="175" t="s">
        <v>228</v>
      </c>
      <c r="E91" s="189" t="s">
        <v>229</v>
      </c>
      <c r="F91" s="216">
        <f>M91*12</f>
        <v>10337.52</v>
      </c>
      <c r="G91" s="177">
        <f>N91*12</f>
        <v>1659.84</v>
      </c>
      <c r="H91" s="177">
        <f>O91*12</f>
        <v>5024.28</v>
      </c>
      <c r="I91" s="177">
        <f>P91*12</f>
        <v>5515.32</v>
      </c>
      <c r="J91" s="239">
        <f>T$81+O91+P91</f>
        <v>1622.8600000000001</v>
      </c>
      <c r="K91" s="240">
        <f>T$81+O91+P91</f>
        <v>1622.8600000000001</v>
      </c>
      <c r="L91" s="137">
        <f>SUM(F91:K91)</f>
        <v>25782.68</v>
      </c>
      <c r="M91" s="216">
        <f>+SUELDO!$C$10</f>
        <v>861.46</v>
      </c>
      <c r="N91" s="177">
        <f>+residencia!$D$10</f>
        <v>138.32</v>
      </c>
      <c r="O91" s="231">
        <f>+DESTINO!$D$12</f>
        <v>418.69</v>
      </c>
      <c r="P91" s="232">
        <f>E91*F$191</f>
        <v>459.61</v>
      </c>
      <c r="Q91" s="335">
        <f>SUM(M91:P91)</f>
        <v>1878.08</v>
      </c>
      <c r="R91" s="336">
        <f>L91/12</f>
        <v>2148.5566666666668</v>
      </c>
      <c r="S91" s="104"/>
      <c r="T91"/>
      <c r="W91" s="38"/>
    </row>
    <row r="92" spans="1:23" ht="23.25" customHeight="1" thickBot="1" x14ac:dyDescent="0.25">
      <c r="A92" s="550"/>
      <c r="B92" s="193" t="s">
        <v>125</v>
      </c>
      <c r="C92" s="181"/>
      <c r="D92" s="181"/>
      <c r="E92" s="181"/>
      <c r="F92" s="130"/>
      <c r="G92" s="130"/>
      <c r="H92" s="130"/>
      <c r="I92" s="130"/>
      <c r="J92" s="130"/>
      <c r="K92" s="130"/>
      <c r="L92" s="182"/>
      <c r="M92" s="183"/>
      <c r="N92" s="230"/>
      <c r="O92" s="130"/>
      <c r="P92" s="130"/>
      <c r="Q92" s="182"/>
      <c r="R92" s="185"/>
      <c r="S92" s="104"/>
      <c r="T92"/>
      <c r="W92" s="38"/>
    </row>
    <row r="93" spans="1:23" ht="23.25" customHeight="1" thickBot="1" x14ac:dyDescent="0.25">
      <c r="A93" s="550"/>
      <c r="B93" s="217" t="s">
        <v>125</v>
      </c>
      <c r="C93" s="174" t="s">
        <v>116</v>
      </c>
      <c r="D93" s="175" t="s">
        <v>228</v>
      </c>
      <c r="E93" s="189" t="s">
        <v>229</v>
      </c>
      <c r="F93" s="216">
        <f>M93*12</f>
        <v>10337.52</v>
      </c>
      <c r="G93" s="177">
        <f>N93*12</f>
        <v>1659.84</v>
      </c>
      <c r="H93" s="177">
        <f>O93*12</f>
        <v>5024.28</v>
      </c>
      <c r="I93" s="177">
        <f>P93*12</f>
        <v>5515.32</v>
      </c>
      <c r="J93" s="239">
        <f>T$81+O93+P93</f>
        <v>1622.8600000000001</v>
      </c>
      <c r="K93" s="240">
        <f>T$81+O93+P93</f>
        <v>1622.8600000000001</v>
      </c>
      <c r="L93" s="137">
        <f>SUM(F93:K93)</f>
        <v>25782.68</v>
      </c>
      <c r="M93" s="216">
        <f>+SUELDO!$C$10</f>
        <v>861.46</v>
      </c>
      <c r="N93" s="177">
        <f>+residencia!$D$10</f>
        <v>138.32</v>
      </c>
      <c r="O93" s="231">
        <f>+DESTINO!$D$12</f>
        <v>418.69</v>
      </c>
      <c r="P93" s="232">
        <f>E93*F$191</f>
        <v>459.61</v>
      </c>
      <c r="Q93" s="335">
        <f>SUM(M93:P93)</f>
        <v>1878.08</v>
      </c>
      <c r="R93" s="336">
        <f>L93/12</f>
        <v>2148.5566666666668</v>
      </c>
      <c r="S93" s="104"/>
      <c r="T93"/>
      <c r="W93" s="38"/>
    </row>
    <row r="94" spans="1:23" ht="23.25" customHeight="1" thickBot="1" x14ac:dyDescent="0.25">
      <c r="A94" s="550"/>
      <c r="B94" s="193" t="s">
        <v>127</v>
      </c>
      <c r="C94" s="181"/>
      <c r="D94" s="181"/>
      <c r="E94" s="181"/>
      <c r="F94" s="130"/>
      <c r="G94" s="130"/>
      <c r="H94" s="130"/>
      <c r="I94" s="130"/>
      <c r="J94" s="130"/>
      <c r="K94" s="130"/>
      <c r="L94" s="182"/>
      <c r="M94" s="183"/>
      <c r="N94" s="230"/>
      <c r="O94" s="130"/>
      <c r="P94" s="130"/>
      <c r="Q94" s="182"/>
      <c r="R94" s="185"/>
      <c r="S94" s="104"/>
      <c r="W94" s="38"/>
    </row>
    <row r="95" spans="1:23" ht="23.25" customHeight="1" thickBot="1" x14ac:dyDescent="0.25">
      <c r="A95" s="550"/>
      <c r="B95" s="217" t="s">
        <v>127</v>
      </c>
      <c r="C95" s="174" t="s">
        <v>116</v>
      </c>
      <c r="D95" s="175" t="s">
        <v>228</v>
      </c>
      <c r="E95" s="189" t="s">
        <v>229</v>
      </c>
      <c r="F95" s="216">
        <f>M95*12</f>
        <v>10337.52</v>
      </c>
      <c r="G95" s="177">
        <f>N95*12</f>
        <v>1659.84</v>
      </c>
      <c r="H95" s="177">
        <f>O95*12</f>
        <v>5024.28</v>
      </c>
      <c r="I95" s="177">
        <f>P95*12</f>
        <v>5515.32</v>
      </c>
      <c r="J95" s="239">
        <f>T$81+O95+P95</f>
        <v>1622.8600000000001</v>
      </c>
      <c r="K95" s="240">
        <f>T$81+O95+P95</f>
        <v>1622.8600000000001</v>
      </c>
      <c r="L95" s="137">
        <f>SUM(F95:K95)</f>
        <v>25782.68</v>
      </c>
      <c r="M95" s="216">
        <f>+SUELDO!$C$10</f>
        <v>861.46</v>
      </c>
      <c r="N95" s="177">
        <f>+residencia!$D$10</f>
        <v>138.32</v>
      </c>
      <c r="O95" s="231">
        <f>+DESTINO!$D$12</f>
        <v>418.69</v>
      </c>
      <c r="P95" s="232">
        <f>E95*F$191</f>
        <v>459.61</v>
      </c>
      <c r="Q95" s="335">
        <f>SUM(M95:P95)</f>
        <v>1878.08</v>
      </c>
      <c r="R95" s="336">
        <f>L95/12</f>
        <v>2148.5566666666668</v>
      </c>
      <c r="S95" s="104"/>
      <c r="W95" s="38"/>
    </row>
    <row r="96" spans="1:23" ht="23.25" customHeight="1" thickBot="1" x14ac:dyDescent="0.25">
      <c r="A96" s="550"/>
      <c r="B96" s="193" t="s">
        <v>129</v>
      </c>
      <c r="C96" s="181"/>
      <c r="D96" s="181"/>
      <c r="E96" s="181"/>
      <c r="F96" s="130"/>
      <c r="G96" s="130"/>
      <c r="H96" s="130"/>
      <c r="I96" s="130"/>
      <c r="J96" s="130"/>
      <c r="K96" s="130"/>
      <c r="L96" s="182"/>
      <c r="M96" s="183"/>
      <c r="N96" s="230"/>
      <c r="O96" s="130"/>
      <c r="P96" s="130"/>
      <c r="Q96" s="182"/>
      <c r="R96" s="185"/>
      <c r="S96" s="104"/>
      <c r="W96" s="38"/>
    </row>
    <row r="97" spans="1:23" ht="23.25" customHeight="1" thickBot="1" x14ac:dyDescent="0.25">
      <c r="A97" s="550"/>
      <c r="B97" s="217" t="s">
        <v>129</v>
      </c>
      <c r="C97" s="174" t="s">
        <v>116</v>
      </c>
      <c r="D97" s="175" t="s">
        <v>228</v>
      </c>
      <c r="E97" s="189" t="s">
        <v>229</v>
      </c>
      <c r="F97" s="216">
        <f>M97*12</f>
        <v>10337.52</v>
      </c>
      <c r="G97" s="177">
        <f>N97*12</f>
        <v>1659.84</v>
      </c>
      <c r="H97" s="177">
        <f>O97*12</f>
        <v>5024.28</v>
      </c>
      <c r="I97" s="177">
        <f>P97*12</f>
        <v>5515.32</v>
      </c>
      <c r="J97" s="239">
        <f>T$81+O97+P97</f>
        <v>1622.8600000000001</v>
      </c>
      <c r="K97" s="240">
        <f>T$81+O97+P97</f>
        <v>1622.8600000000001</v>
      </c>
      <c r="L97" s="137">
        <f>SUM(F97:K97)</f>
        <v>25782.68</v>
      </c>
      <c r="M97" s="216">
        <f>+SUELDO!$C$10</f>
        <v>861.46</v>
      </c>
      <c r="N97" s="177">
        <f>+residencia!$D$10</f>
        <v>138.32</v>
      </c>
      <c r="O97" s="231">
        <f>+DESTINO!$D$12</f>
        <v>418.69</v>
      </c>
      <c r="P97" s="232">
        <f>E97*F$191</f>
        <v>459.61</v>
      </c>
      <c r="Q97" s="335">
        <f>SUM(M97:P97)</f>
        <v>1878.08</v>
      </c>
      <c r="R97" s="336">
        <f>L97/12</f>
        <v>2148.5566666666668</v>
      </c>
      <c r="S97" s="104"/>
      <c r="W97" s="38"/>
    </row>
    <row r="98" spans="1:23" ht="23.25" customHeight="1" thickBot="1" x14ac:dyDescent="0.25">
      <c r="A98" s="550"/>
      <c r="B98" s="193" t="s">
        <v>131</v>
      </c>
      <c r="C98" s="181"/>
      <c r="D98" s="181"/>
      <c r="E98" s="181"/>
      <c r="F98" s="130"/>
      <c r="G98" s="130"/>
      <c r="H98" s="130"/>
      <c r="I98" s="130"/>
      <c r="J98" s="130"/>
      <c r="K98" s="130"/>
      <c r="L98" s="182"/>
      <c r="M98" s="183"/>
      <c r="N98" s="230"/>
      <c r="O98" s="130"/>
      <c r="P98" s="130"/>
      <c r="Q98" s="182"/>
      <c r="R98" s="185"/>
      <c r="S98" s="104"/>
      <c r="W98" s="38"/>
    </row>
    <row r="99" spans="1:23" ht="23.25" customHeight="1" thickBot="1" x14ac:dyDescent="0.25">
      <c r="A99" s="550"/>
      <c r="B99" s="217" t="s">
        <v>131</v>
      </c>
      <c r="C99" s="174" t="s">
        <v>116</v>
      </c>
      <c r="D99" s="175" t="s">
        <v>228</v>
      </c>
      <c r="E99" s="189" t="s">
        <v>229</v>
      </c>
      <c r="F99" s="216">
        <f>M99*12</f>
        <v>10337.52</v>
      </c>
      <c r="G99" s="177">
        <f>N99*12</f>
        <v>1659.84</v>
      </c>
      <c r="H99" s="177">
        <f>O99*12</f>
        <v>5024.28</v>
      </c>
      <c r="I99" s="177">
        <f>P99*12</f>
        <v>5515.32</v>
      </c>
      <c r="J99" s="239">
        <f>T$81+O99+P99</f>
        <v>1622.8600000000001</v>
      </c>
      <c r="K99" s="240">
        <f>T$81+O99+P99</f>
        <v>1622.8600000000001</v>
      </c>
      <c r="L99" s="137">
        <f>SUM(F99:K99)</f>
        <v>25782.68</v>
      </c>
      <c r="M99" s="216">
        <f>+SUELDO!$C$10</f>
        <v>861.46</v>
      </c>
      <c r="N99" s="177">
        <f>+residencia!$D$10</f>
        <v>138.32</v>
      </c>
      <c r="O99" s="231">
        <f>+DESTINO!$D$12</f>
        <v>418.69</v>
      </c>
      <c r="P99" s="232">
        <f>E99*F$191</f>
        <v>459.61</v>
      </c>
      <c r="Q99" s="335">
        <f>SUM(M99:P99)</f>
        <v>1878.08</v>
      </c>
      <c r="R99" s="336">
        <f>L99/12</f>
        <v>2148.5566666666668</v>
      </c>
      <c r="S99" s="104"/>
      <c r="W99" s="38"/>
    </row>
    <row r="100" spans="1:23" ht="22.5" customHeight="1" thickBot="1" x14ac:dyDescent="0.25">
      <c r="A100" s="550"/>
      <c r="B100" s="225" t="s">
        <v>133</v>
      </c>
      <c r="C100" s="226"/>
      <c r="D100" s="226"/>
      <c r="E100" s="226"/>
      <c r="F100" s="227"/>
      <c r="G100" s="227"/>
      <c r="H100" s="227"/>
      <c r="I100" s="227"/>
      <c r="J100" s="227"/>
      <c r="K100" s="227"/>
      <c r="L100" s="227"/>
      <c r="M100" s="228"/>
      <c r="N100" s="228"/>
      <c r="O100" s="228"/>
      <c r="P100" s="228"/>
      <c r="Q100" s="228"/>
      <c r="R100" s="229"/>
      <c r="S100" s="104"/>
      <c r="W100" s="38"/>
    </row>
    <row r="101" spans="1:23" ht="23.25" customHeight="1" thickBot="1" x14ac:dyDescent="0.25">
      <c r="A101" s="550"/>
      <c r="B101" s="197" t="s">
        <v>134</v>
      </c>
      <c r="C101" s="141"/>
      <c r="D101" s="141"/>
      <c r="E101" s="141"/>
      <c r="F101" s="206"/>
      <c r="G101" s="206"/>
      <c r="H101" s="206"/>
      <c r="I101" s="206"/>
      <c r="J101" s="206"/>
      <c r="K101" s="206"/>
      <c r="L101" s="219"/>
      <c r="M101" s="165"/>
      <c r="N101" s="165"/>
      <c r="O101" s="165"/>
      <c r="P101" s="164"/>
      <c r="Q101" s="164"/>
      <c r="R101" s="167"/>
      <c r="S101" s="104"/>
      <c r="W101" s="38"/>
    </row>
    <row r="102" spans="1:23" ht="23.25" customHeight="1" thickBot="1" x14ac:dyDescent="0.25">
      <c r="A102" s="550"/>
      <c r="B102" s="217" t="s">
        <v>234</v>
      </c>
      <c r="C102" s="174" t="s">
        <v>116</v>
      </c>
      <c r="D102" s="175" t="s">
        <v>228</v>
      </c>
      <c r="E102" s="189" t="s">
        <v>229</v>
      </c>
      <c r="F102" s="216">
        <f>M102*12</f>
        <v>10337.52</v>
      </c>
      <c r="G102" s="177">
        <f>N102*12</f>
        <v>1659.84</v>
      </c>
      <c r="H102" s="177">
        <f>O102*12</f>
        <v>5024.28</v>
      </c>
      <c r="I102" s="177">
        <f>P102*12</f>
        <v>5515.32</v>
      </c>
      <c r="J102" s="239">
        <f>T$81+O102+P102</f>
        <v>1622.8600000000001</v>
      </c>
      <c r="K102" s="240">
        <f>T$81+O102+P102</f>
        <v>1622.8600000000001</v>
      </c>
      <c r="L102" s="137">
        <f>SUM(F102:K102)</f>
        <v>25782.68</v>
      </c>
      <c r="M102" s="216">
        <f>+SUELDO!$C$10</f>
        <v>861.46</v>
      </c>
      <c r="N102" s="177">
        <f>+residencia!$D$10</f>
        <v>138.32</v>
      </c>
      <c r="O102" s="231">
        <f>+DESTINO!$D$12</f>
        <v>418.69</v>
      </c>
      <c r="P102" s="232">
        <f>E102*F$191</f>
        <v>459.61</v>
      </c>
      <c r="Q102" s="335">
        <f>SUM(M102:P102)</f>
        <v>1878.08</v>
      </c>
      <c r="R102" s="336">
        <f>L102/12</f>
        <v>2148.5566666666668</v>
      </c>
      <c r="S102" s="104"/>
      <c r="W102" s="38"/>
    </row>
    <row r="103" spans="1:23" ht="23.25" customHeight="1" thickBot="1" x14ac:dyDescent="0.25">
      <c r="A103" s="550"/>
      <c r="B103" s="193" t="s">
        <v>136</v>
      </c>
      <c r="C103" s="181"/>
      <c r="D103" s="181"/>
      <c r="E103" s="181"/>
      <c r="F103" s="130"/>
      <c r="G103" s="130"/>
      <c r="H103" s="130"/>
      <c r="I103" s="130"/>
      <c r="J103" s="130"/>
      <c r="K103" s="130"/>
      <c r="L103" s="182"/>
      <c r="M103" s="183"/>
      <c r="N103" s="183"/>
      <c r="O103" s="183"/>
      <c r="P103" s="130"/>
      <c r="Q103" s="182"/>
      <c r="R103" s="185"/>
      <c r="S103" s="104"/>
      <c r="W103" s="38"/>
    </row>
    <row r="104" spans="1:23" ht="23.25" customHeight="1" thickBot="1" x14ac:dyDescent="0.25">
      <c r="A104" s="550"/>
      <c r="B104" s="217" t="s">
        <v>235</v>
      </c>
      <c r="C104" s="174" t="s">
        <v>116</v>
      </c>
      <c r="D104" s="175" t="s">
        <v>228</v>
      </c>
      <c r="E104" s="189" t="s">
        <v>229</v>
      </c>
      <c r="F104" s="216">
        <f>M104*12</f>
        <v>10337.52</v>
      </c>
      <c r="G104" s="177">
        <f>N104*12</f>
        <v>1659.84</v>
      </c>
      <c r="H104" s="177">
        <f>O104*12</f>
        <v>5024.28</v>
      </c>
      <c r="I104" s="177">
        <f>P104*12</f>
        <v>5515.32</v>
      </c>
      <c r="J104" s="239">
        <f>T$81+O104+P104</f>
        <v>1622.8600000000001</v>
      </c>
      <c r="K104" s="240">
        <f>T$81+O104+P104</f>
        <v>1622.8600000000001</v>
      </c>
      <c r="L104" s="137">
        <f>SUM(F104:K104)</f>
        <v>25782.68</v>
      </c>
      <c r="M104" s="216">
        <f>+SUELDO!$C$10</f>
        <v>861.46</v>
      </c>
      <c r="N104" s="177">
        <f>+residencia!$D$10</f>
        <v>138.32</v>
      </c>
      <c r="O104" s="231">
        <f>+DESTINO!$D$12</f>
        <v>418.69</v>
      </c>
      <c r="P104" s="232">
        <f>E104*F$191</f>
        <v>459.61</v>
      </c>
      <c r="Q104" s="335">
        <f>SUM(M104:P104)</f>
        <v>1878.08</v>
      </c>
      <c r="R104" s="336">
        <f>L104/12</f>
        <v>2148.5566666666668</v>
      </c>
      <c r="S104" s="104"/>
      <c r="W104" s="38"/>
    </row>
    <row r="105" spans="1:23" ht="23.25" customHeight="1" thickBot="1" x14ac:dyDescent="0.25">
      <c r="A105" s="550"/>
      <c r="B105" s="193" t="s">
        <v>138</v>
      </c>
      <c r="C105" s="181"/>
      <c r="D105" s="181"/>
      <c r="E105" s="181"/>
      <c r="F105" s="130"/>
      <c r="G105" s="130"/>
      <c r="H105" s="130"/>
      <c r="I105" s="130"/>
      <c r="J105" s="130"/>
      <c r="K105" s="130"/>
      <c r="L105" s="182"/>
      <c r="M105" s="183"/>
      <c r="N105" s="183"/>
      <c r="O105" s="183"/>
      <c r="P105" s="130"/>
      <c r="Q105" s="182"/>
      <c r="R105" s="185"/>
      <c r="S105" s="104"/>
      <c r="W105" s="38"/>
    </row>
    <row r="106" spans="1:23" ht="23.25" customHeight="1" thickBot="1" x14ac:dyDescent="0.25">
      <c r="A106" s="550"/>
      <c r="B106" s="217" t="s">
        <v>236</v>
      </c>
      <c r="C106" s="174" t="s">
        <v>116</v>
      </c>
      <c r="D106" s="175" t="s">
        <v>228</v>
      </c>
      <c r="E106" s="189" t="s">
        <v>229</v>
      </c>
      <c r="F106" s="216">
        <f>M106*12</f>
        <v>10337.52</v>
      </c>
      <c r="G106" s="177">
        <f>N106*12</f>
        <v>1659.84</v>
      </c>
      <c r="H106" s="177">
        <f>O106*12</f>
        <v>5024.28</v>
      </c>
      <c r="I106" s="177">
        <f>P106*12</f>
        <v>5515.32</v>
      </c>
      <c r="J106" s="239">
        <f>T$81+O106+P106</f>
        <v>1622.8600000000001</v>
      </c>
      <c r="K106" s="240">
        <f>T$81+O106+P106</f>
        <v>1622.8600000000001</v>
      </c>
      <c r="L106" s="137">
        <f>SUM(F106:K106)</f>
        <v>25782.68</v>
      </c>
      <c r="M106" s="216">
        <f>+SUELDO!$C$10</f>
        <v>861.46</v>
      </c>
      <c r="N106" s="177">
        <f>+residencia!$D$10</f>
        <v>138.32</v>
      </c>
      <c r="O106" s="231">
        <f>+DESTINO!$D$12</f>
        <v>418.69</v>
      </c>
      <c r="P106" s="232">
        <f>E106*F$191</f>
        <v>459.61</v>
      </c>
      <c r="Q106" s="335">
        <f>SUM(M106:P106)</f>
        <v>1878.08</v>
      </c>
      <c r="R106" s="336">
        <f>L106/12</f>
        <v>2148.5566666666668</v>
      </c>
      <c r="S106" s="104"/>
      <c r="W106" s="38"/>
    </row>
    <row r="107" spans="1:23" ht="22.5" customHeight="1" thickBot="1" x14ac:dyDescent="0.25">
      <c r="A107" s="550"/>
      <c r="B107" s="223" t="s">
        <v>140</v>
      </c>
      <c r="C107" s="224"/>
      <c r="D107" s="224"/>
      <c r="E107" s="224"/>
      <c r="F107" s="128"/>
      <c r="G107" s="128"/>
      <c r="H107" s="128"/>
      <c r="I107" s="128"/>
      <c r="J107" s="128"/>
      <c r="K107" s="128"/>
      <c r="L107" s="134"/>
      <c r="M107" s="135"/>
      <c r="N107" s="135"/>
      <c r="O107" s="135"/>
      <c r="P107" s="135"/>
      <c r="Q107" s="134"/>
      <c r="R107" s="136"/>
      <c r="S107" s="104"/>
      <c r="W107" s="38"/>
    </row>
    <row r="108" spans="1:23" ht="19.5" customHeight="1" thickBot="1" x14ac:dyDescent="0.25">
      <c r="A108" s="550"/>
      <c r="B108" s="197" t="s">
        <v>141</v>
      </c>
      <c r="C108" s="141"/>
      <c r="D108" s="141"/>
      <c r="E108" s="141"/>
      <c r="F108" s="151"/>
      <c r="G108" s="151"/>
      <c r="H108" s="151"/>
      <c r="I108" s="151"/>
      <c r="J108" s="151"/>
      <c r="K108" s="151"/>
      <c r="L108" s="164"/>
      <c r="M108" s="165"/>
      <c r="N108" s="165"/>
      <c r="O108" s="165"/>
      <c r="P108" s="164"/>
      <c r="Q108" s="164"/>
      <c r="R108" s="167"/>
      <c r="S108" s="104"/>
      <c r="W108" s="38"/>
    </row>
    <row r="109" spans="1:23" ht="23.25" customHeight="1" thickBot="1" x14ac:dyDescent="0.25">
      <c r="A109" s="550"/>
      <c r="B109" s="217" t="s">
        <v>141</v>
      </c>
      <c r="C109" s="174" t="s">
        <v>116</v>
      </c>
      <c r="D109" s="175" t="s">
        <v>228</v>
      </c>
      <c r="E109" s="189" t="s">
        <v>229</v>
      </c>
      <c r="F109" s="216">
        <f>M109*12</f>
        <v>10337.52</v>
      </c>
      <c r="G109" s="177">
        <f>N109*12</f>
        <v>1659.84</v>
      </c>
      <c r="H109" s="177">
        <f>O109*12</f>
        <v>5024.28</v>
      </c>
      <c r="I109" s="177">
        <f>P109*12</f>
        <v>5515.32</v>
      </c>
      <c r="J109" s="239">
        <f>T$81+O109+P109</f>
        <v>1622.8600000000001</v>
      </c>
      <c r="K109" s="240">
        <f>T$81+O109+P109</f>
        <v>1622.8600000000001</v>
      </c>
      <c r="L109" s="137">
        <f>SUM(F109:K109)</f>
        <v>25782.68</v>
      </c>
      <c r="M109" s="216">
        <f>+SUELDO!$C$10</f>
        <v>861.46</v>
      </c>
      <c r="N109" s="177">
        <f>+residencia!$D$10</f>
        <v>138.32</v>
      </c>
      <c r="O109" s="231">
        <f>+DESTINO!$D$12</f>
        <v>418.69</v>
      </c>
      <c r="P109" s="232">
        <f>E109*F$191</f>
        <v>459.61</v>
      </c>
      <c r="Q109" s="335">
        <f>SUM(M109:P109)</f>
        <v>1878.08</v>
      </c>
      <c r="R109" s="336">
        <f>L109/12</f>
        <v>2148.5566666666668</v>
      </c>
      <c r="S109" s="104"/>
      <c r="W109" s="38"/>
    </row>
    <row r="110" spans="1:23" ht="23.25" customHeight="1" thickBot="1" x14ac:dyDescent="0.25">
      <c r="A110" s="550"/>
      <c r="B110" s="193" t="s">
        <v>143</v>
      </c>
      <c r="C110" s="181"/>
      <c r="D110" s="181"/>
      <c r="E110" s="181"/>
      <c r="F110" s="130"/>
      <c r="G110" s="130"/>
      <c r="H110" s="130"/>
      <c r="I110" s="130"/>
      <c r="J110" s="130"/>
      <c r="K110" s="130"/>
      <c r="L110" s="182"/>
      <c r="M110" s="183"/>
      <c r="N110" s="183"/>
      <c r="O110" s="183"/>
      <c r="P110" s="130"/>
      <c r="Q110" s="182"/>
      <c r="R110" s="185"/>
      <c r="S110" s="104"/>
      <c r="W110" s="38"/>
    </row>
    <row r="111" spans="1:23" ht="23.25" customHeight="1" thickBot="1" x14ac:dyDescent="0.25">
      <c r="A111" s="550"/>
      <c r="B111" s="217" t="s">
        <v>143</v>
      </c>
      <c r="C111" s="174" t="s">
        <v>116</v>
      </c>
      <c r="D111" s="175" t="s">
        <v>228</v>
      </c>
      <c r="E111" s="189" t="s">
        <v>229</v>
      </c>
      <c r="F111" s="216">
        <f>M111*12</f>
        <v>10337.52</v>
      </c>
      <c r="G111" s="177">
        <f>N111*12</f>
        <v>1659.84</v>
      </c>
      <c r="H111" s="177">
        <f>O111*12</f>
        <v>5024.28</v>
      </c>
      <c r="I111" s="177">
        <f>P111*12</f>
        <v>5515.32</v>
      </c>
      <c r="J111" s="239">
        <f>T$81+O111+P111</f>
        <v>1622.8600000000001</v>
      </c>
      <c r="K111" s="240">
        <f>T$81+O111+P111</f>
        <v>1622.8600000000001</v>
      </c>
      <c r="L111" s="137">
        <f>SUM(F111:K111)</f>
        <v>25782.68</v>
      </c>
      <c r="M111" s="216">
        <f>+SUELDO!$C$10</f>
        <v>861.46</v>
      </c>
      <c r="N111" s="177">
        <f>+residencia!$D$10</f>
        <v>138.32</v>
      </c>
      <c r="O111" s="231">
        <f>+DESTINO!$D$12</f>
        <v>418.69</v>
      </c>
      <c r="P111" s="232">
        <f>E111*F$191</f>
        <v>459.61</v>
      </c>
      <c r="Q111" s="335">
        <f>SUM(M111:P111)</f>
        <v>1878.08</v>
      </c>
      <c r="R111" s="336">
        <f>L111/12</f>
        <v>2148.5566666666668</v>
      </c>
      <c r="S111" s="104"/>
      <c r="W111" s="38"/>
    </row>
    <row r="112" spans="1:23" ht="23.25" customHeight="1" thickBot="1" x14ac:dyDescent="0.25">
      <c r="A112" s="550"/>
      <c r="B112" s="223" t="s">
        <v>145</v>
      </c>
      <c r="C112" s="224"/>
      <c r="D112" s="224"/>
      <c r="E112" s="224"/>
      <c r="F112" s="128"/>
      <c r="G112" s="128"/>
      <c r="H112" s="128"/>
      <c r="I112" s="128"/>
      <c r="J112" s="128"/>
      <c r="K112" s="128"/>
      <c r="L112" s="134"/>
      <c r="M112" s="135"/>
      <c r="N112" s="135"/>
      <c r="O112" s="135"/>
      <c r="P112" s="134"/>
      <c r="Q112" s="134"/>
      <c r="R112" s="136"/>
      <c r="S112" s="104"/>
      <c r="W112" s="38"/>
    </row>
    <row r="113" spans="1:23" ht="23.25" customHeight="1" thickBot="1" x14ac:dyDescent="0.25">
      <c r="A113" s="550"/>
      <c r="B113" s="197" t="s">
        <v>146</v>
      </c>
      <c r="C113" s="141"/>
      <c r="D113" s="141"/>
      <c r="E113" s="141"/>
      <c r="F113" s="151"/>
      <c r="G113" s="151"/>
      <c r="H113" s="151"/>
      <c r="I113" s="151"/>
      <c r="J113" s="151"/>
      <c r="K113" s="151"/>
      <c r="L113" s="164"/>
      <c r="M113" s="165"/>
      <c r="N113" s="165"/>
      <c r="O113" s="165"/>
      <c r="P113" s="164"/>
      <c r="Q113" s="164"/>
      <c r="R113" s="167"/>
      <c r="S113" s="104"/>
      <c r="W113" s="38"/>
    </row>
    <row r="114" spans="1:23" ht="23.25" customHeight="1" thickBot="1" x14ac:dyDescent="0.25">
      <c r="A114" s="550"/>
      <c r="B114" s="217" t="s">
        <v>146</v>
      </c>
      <c r="C114" s="174" t="s">
        <v>116</v>
      </c>
      <c r="D114" s="175" t="s">
        <v>228</v>
      </c>
      <c r="E114" s="189" t="s">
        <v>229</v>
      </c>
      <c r="F114" s="216">
        <f>M114*12</f>
        <v>10337.52</v>
      </c>
      <c r="G114" s="177">
        <f>N114*12</f>
        <v>1659.84</v>
      </c>
      <c r="H114" s="177">
        <f>O114*12</f>
        <v>5024.28</v>
      </c>
      <c r="I114" s="177">
        <f>P114*12</f>
        <v>5515.32</v>
      </c>
      <c r="J114" s="239">
        <f>T$81+O114+P114</f>
        <v>1622.8600000000001</v>
      </c>
      <c r="K114" s="240">
        <f>T$81+O114+P114</f>
        <v>1622.8600000000001</v>
      </c>
      <c r="L114" s="137">
        <f>SUM(F114:K114)</f>
        <v>25782.68</v>
      </c>
      <c r="M114" s="216">
        <f>+SUELDO!$C$10</f>
        <v>861.46</v>
      </c>
      <c r="N114" s="177">
        <f>+residencia!$D$10</f>
        <v>138.32</v>
      </c>
      <c r="O114" s="231">
        <f>+DESTINO!$D$12</f>
        <v>418.69</v>
      </c>
      <c r="P114" s="232">
        <f>E114*F$191</f>
        <v>459.61</v>
      </c>
      <c r="Q114" s="335">
        <f>SUM(M114:P114)</f>
        <v>1878.08</v>
      </c>
      <c r="R114" s="336">
        <f>L114/12</f>
        <v>2148.5566666666668</v>
      </c>
      <c r="S114" s="104"/>
      <c r="W114" s="38"/>
    </row>
    <row r="115" spans="1:23" ht="23.25" customHeight="1" thickBot="1" x14ac:dyDescent="0.25">
      <c r="A115" s="550"/>
      <c r="B115" s="193" t="s">
        <v>148</v>
      </c>
      <c r="C115" s="181"/>
      <c r="D115" s="181"/>
      <c r="E115" s="181"/>
      <c r="F115" s="130"/>
      <c r="G115" s="130"/>
      <c r="H115" s="130"/>
      <c r="I115" s="130"/>
      <c r="J115" s="130"/>
      <c r="K115" s="130"/>
      <c r="L115" s="182"/>
      <c r="M115" s="183"/>
      <c r="N115" s="183"/>
      <c r="O115" s="183"/>
      <c r="P115" s="130"/>
      <c r="Q115" s="182"/>
      <c r="R115" s="185"/>
      <c r="S115" s="104"/>
      <c r="W115" s="38"/>
    </row>
    <row r="116" spans="1:23" ht="23.25" customHeight="1" thickBot="1" x14ac:dyDescent="0.25">
      <c r="A116" s="550"/>
      <c r="B116" s="217" t="s">
        <v>148</v>
      </c>
      <c r="C116" s="174" t="s">
        <v>116</v>
      </c>
      <c r="D116" s="175" t="s">
        <v>228</v>
      </c>
      <c r="E116" s="189" t="s">
        <v>229</v>
      </c>
      <c r="F116" s="216">
        <f>M116*12</f>
        <v>10337.52</v>
      </c>
      <c r="G116" s="177">
        <f>N116*12</f>
        <v>1659.84</v>
      </c>
      <c r="H116" s="177">
        <f>O116*12</f>
        <v>5024.28</v>
      </c>
      <c r="I116" s="177">
        <f>P116*12</f>
        <v>5515.32</v>
      </c>
      <c r="J116" s="239">
        <f>T$81+O116+P116</f>
        <v>1622.8600000000001</v>
      </c>
      <c r="K116" s="240">
        <f>T$81+O116+P116</f>
        <v>1622.8600000000001</v>
      </c>
      <c r="L116" s="137">
        <f>SUM(F116:K116)</f>
        <v>25782.68</v>
      </c>
      <c r="M116" s="216">
        <f>+SUELDO!$C$10</f>
        <v>861.46</v>
      </c>
      <c r="N116" s="177">
        <f>+residencia!$D$10</f>
        <v>138.32</v>
      </c>
      <c r="O116" s="231">
        <f>+DESTINO!$D$12</f>
        <v>418.69</v>
      </c>
      <c r="P116" s="232">
        <f>E116*F$191</f>
        <v>459.61</v>
      </c>
      <c r="Q116" s="335">
        <f>SUM(M116:P116)</f>
        <v>1878.08</v>
      </c>
      <c r="R116" s="336">
        <f>L116/12</f>
        <v>2148.5566666666668</v>
      </c>
      <c r="S116" s="104"/>
      <c r="W116" s="38"/>
    </row>
    <row r="117" spans="1:23" ht="24" customHeight="1" thickBot="1" x14ac:dyDescent="0.25">
      <c r="A117" s="550"/>
      <c r="B117" s="223" t="s">
        <v>150</v>
      </c>
      <c r="C117" s="224"/>
      <c r="D117" s="224"/>
      <c r="E117" s="224"/>
      <c r="F117" s="128"/>
      <c r="G117" s="128"/>
      <c r="H117" s="128"/>
      <c r="I117" s="128"/>
      <c r="J117" s="128"/>
      <c r="K117" s="128"/>
      <c r="L117" s="134"/>
      <c r="M117" s="135"/>
      <c r="N117" s="135"/>
      <c r="O117" s="135"/>
      <c r="P117" s="135"/>
      <c r="Q117" s="134"/>
      <c r="R117" s="136"/>
      <c r="S117" s="104"/>
      <c r="W117" s="38"/>
    </row>
    <row r="118" spans="1:23" ht="23.25" customHeight="1" thickBot="1" x14ac:dyDescent="0.25">
      <c r="A118" s="550"/>
      <c r="B118" s="197" t="s">
        <v>237</v>
      </c>
      <c r="C118" s="221"/>
      <c r="D118" s="221"/>
      <c r="E118" s="221"/>
      <c r="F118" s="151"/>
      <c r="G118" s="151"/>
      <c r="H118" s="151"/>
      <c r="I118" s="151"/>
      <c r="J118" s="151"/>
      <c r="K118" s="151"/>
      <c r="L118" s="164"/>
      <c r="M118" s="165"/>
      <c r="N118" s="165"/>
      <c r="O118" s="165"/>
      <c r="P118" s="151"/>
      <c r="Q118" s="164"/>
      <c r="R118" s="167"/>
      <c r="S118" s="104"/>
      <c r="W118" s="38"/>
    </row>
    <row r="119" spans="1:23" ht="23.25" customHeight="1" thickBot="1" x14ac:dyDescent="0.25">
      <c r="A119" s="551"/>
      <c r="B119" s="217" t="s">
        <v>237</v>
      </c>
      <c r="C119" s="174" t="s">
        <v>116</v>
      </c>
      <c r="D119" s="175" t="s">
        <v>228</v>
      </c>
      <c r="E119" s="189" t="s">
        <v>229</v>
      </c>
      <c r="F119" s="216">
        <f>M119*12</f>
        <v>10337.52</v>
      </c>
      <c r="G119" s="177">
        <f>N119*12</f>
        <v>1659.84</v>
      </c>
      <c r="H119" s="177">
        <f>O119*12</f>
        <v>5024.28</v>
      </c>
      <c r="I119" s="177">
        <f>P119*12</f>
        <v>5515.32</v>
      </c>
      <c r="J119" s="239">
        <f>T$81+O119+P119</f>
        <v>1622.8600000000001</v>
      </c>
      <c r="K119" s="240">
        <f>T$81+O119+P119</f>
        <v>1622.8600000000001</v>
      </c>
      <c r="L119" s="137">
        <f>SUM(F119:K119)</f>
        <v>25782.68</v>
      </c>
      <c r="M119" s="216">
        <f>+SUELDO!$C$10</f>
        <v>861.46</v>
      </c>
      <c r="N119" s="177">
        <f>+residencia!$D$10</f>
        <v>138.32</v>
      </c>
      <c r="O119" s="231">
        <f>+DESTINO!$D$12</f>
        <v>418.69</v>
      </c>
      <c r="P119" s="232">
        <f>E119*F$191</f>
        <v>459.61</v>
      </c>
      <c r="Q119" s="335">
        <f>SUM(M119:P119)</f>
        <v>1878.08</v>
      </c>
      <c r="R119" s="336">
        <f>L119/12</f>
        <v>2148.5566666666668</v>
      </c>
      <c r="S119" s="104"/>
      <c r="W119" s="38"/>
    </row>
    <row r="120" spans="1:23" ht="16.5" customHeight="1" x14ac:dyDescent="0.2">
      <c r="A120" s="52"/>
      <c r="B120" s="53"/>
      <c r="C120" s="54"/>
      <c r="D120" s="54"/>
      <c r="E120" s="54"/>
      <c r="F120" s="62"/>
      <c r="G120" s="62"/>
      <c r="H120" s="62"/>
      <c r="I120" s="62"/>
      <c r="J120" s="62"/>
      <c r="K120" s="62"/>
      <c r="L120" s="62"/>
      <c r="M120" s="62"/>
      <c r="N120" s="62"/>
      <c r="O120" s="62"/>
      <c r="P120" s="62"/>
      <c r="W120" s="38"/>
    </row>
    <row r="121" spans="1:23" ht="16.5" customHeight="1" thickBot="1" x14ac:dyDescent="0.3">
      <c r="A121" s="41"/>
      <c r="W121" s="38"/>
    </row>
    <row r="122" spans="1:23" ht="39.950000000000003" customHeight="1" thickBot="1" x14ac:dyDescent="0.3">
      <c r="A122" s="41"/>
      <c r="C122" s="423"/>
      <c r="D122" s="423"/>
      <c r="E122" s="423"/>
      <c r="F122" s="575" t="str">
        <f>F5</f>
        <v>EUROS AÑO 2024</v>
      </c>
      <c r="G122" s="576"/>
      <c r="H122" s="576"/>
      <c r="I122" s="576"/>
      <c r="J122" s="576"/>
      <c r="K122" s="576"/>
      <c r="L122" s="577"/>
      <c r="M122" s="555" t="str">
        <f>M5</f>
        <v>EUROS MENSUAL 2024</v>
      </c>
      <c r="N122" s="555"/>
      <c r="O122" s="555"/>
      <c r="P122" s="555"/>
      <c r="Q122" s="555"/>
      <c r="R122" s="556"/>
      <c r="W122" s="38"/>
    </row>
    <row r="123" spans="1:23" ht="80.099999999999994" customHeight="1" thickBot="1" x14ac:dyDescent="0.25">
      <c r="A123" s="44" t="s">
        <v>57</v>
      </c>
      <c r="B123" s="108" t="s">
        <v>217</v>
      </c>
      <c r="C123" s="109" t="s">
        <v>59</v>
      </c>
      <c r="D123" s="109" t="s">
        <v>0</v>
      </c>
      <c r="E123" s="334" t="s">
        <v>1</v>
      </c>
      <c r="F123" s="352" t="s">
        <v>2</v>
      </c>
      <c r="G123" s="346" t="s">
        <v>3</v>
      </c>
      <c r="H123" s="346" t="s">
        <v>4</v>
      </c>
      <c r="I123" s="346" t="s">
        <v>332</v>
      </c>
      <c r="J123" s="345" t="s">
        <v>325</v>
      </c>
      <c r="K123" s="364" t="s">
        <v>378</v>
      </c>
      <c r="L123" s="43" t="str">
        <f>L6</f>
        <v>Total 2023 Sin
Prod. Var.</v>
      </c>
      <c r="M123" s="348" t="s">
        <v>2</v>
      </c>
      <c r="N123" s="346" t="s">
        <v>3</v>
      </c>
      <c r="O123" s="346" t="s">
        <v>4</v>
      </c>
      <c r="P123" s="42" t="str">
        <f>P6</f>
        <v xml:space="preserve">Compl.
Específico </v>
      </c>
      <c r="Q123" s="352" t="s">
        <v>330</v>
      </c>
      <c r="R123" s="347" t="s">
        <v>331</v>
      </c>
      <c r="T123" s="326" t="s">
        <v>341</v>
      </c>
      <c r="W123" s="38"/>
    </row>
    <row r="124" spans="1:23" ht="27.75" customHeight="1" thickBot="1" x14ac:dyDescent="0.25">
      <c r="A124" s="550" t="s">
        <v>238</v>
      </c>
      <c r="B124" s="571" t="s">
        <v>239</v>
      </c>
      <c r="C124" s="572"/>
      <c r="D124" s="572"/>
      <c r="E124" s="572"/>
      <c r="F124" s="361"/>
      <c r="G124" s="361"/>
      <c r="H124" s="361"/>
      <c r="I124" s="361"/>
      <c r="J124" s="361"/>
      <c r="K124" s="361"/>
      <c r="L124" s="361"/>
      <c r="M124" s="362"/>
      <c r="N124" s="362"/>
      <c r="O124" s="228"/>
      <c r="P124" s="361"/>
      <c r="Q124" s="361"/>
      <c r="R124" s="363"/>
      <c r="T124" s="332"/>
      <c r="W124" s="38"/>
    </row>
    <row r="125" spans="1:23" ht="23.25" customHeight="1" thickBot="1" x14ac:dyDescent="0.25">
      <c r="A125" s="550"/>
      <c r="B125" s="197" t="s">
        <v>16</v>
      </c>
      <c r="C125" s="203"/>
      <c r="D125" s="203"/>
      <c r="E125" s="203"/>
      <c r="F125" s="206"/>
      <c r="G125" s="206"/>
      <c r="H125" s="206"/>
      <c r="I125" s="206"/>
      <c r="J125" s="206"/>
      <c r="K125" s="206"/>
      <c r="L125" s="219"/>
      <c r="M125" s="206"/>
      <c r="N125" s="206"/>
      <c r="O125" s="206"/>
      <c r="P125" s="219"/>
      <c r="Q125" s="219"/>
      <c r="R125" s="220"/>
      <c r="T125" s="331" t="s">
        <v>337</v>
      </c>
      <c r="W125" s="38"/>
    </row>
    <row r="126" spans="1:23" ht="23.25" customHeight="1" x14ac:dyDescent="0.2">
      <c r="A126" s="550"/>
      <c r="B126" s="200" t="s">
        <v>16</v>
      </c>
      <c r="C126" s="143" t="s">
        <v>156</v>
      </c>
      <c r="D126" s="144" t="s">
        <v>195</v>
      </c>
      <c r="E126" s="148" t="s">
        <v>117</v>
      </c>
      <c r="F126" s="305">
        <f t="shared" ref="F126:I127" si="4">M126*12</f>
        <v>8603.76</v>
      </c>
      <c r="G126" s="157">
        <f t="shared" si="4"/>
        <v>1368.3600000000001</v>
      </c>
      <c r="H126" s="157">
        <f t="shared" si="4"/>
        <v>3734.2799999999997</v>
      </c>
      <c r="I126" s="157">
        <f t="shared" si="4"/>
        <v>5225.04</v>
      </c>
      <c r="J126" s="157">
        <f>T$126+O126+P126</f>
        <v>1457.0500000000002</v>
      </c>
      <c r="K126" s="306">
        <f>T$126+O126+P126</f>
        <v>1457.0500000000002</v>
      </c>
      <c r="L126" s="301">
        <f>SUM(F126:K126)</f>
        <v>21845.54</v>
      </c>
      <c r="M126" s="474">
        <f>+SUELDO!$C$11</f>
        <v>716.98</v>
      </c>
      <c r="N126" s="170">
        <f>+residencia!$D$12</f>
        <v>114.03</v>
      </c>
      <c r="O126" s="170">
        <f>+DESTINO!$D$8</f>
        <v>311.19</v>
      </c>
      <c r="P126" s="292">
        <f t="shared" ref="P126:P127" si="5">E126*F$191</f>
        <v>435.42</v>
      </c>
      <c r="Q126" s="337">
        <f>SUM(M126:P126)</f>
        <v>1577.6200000000001</v>
      </c>
      <c r="R126" s="338">
        <f>L126/12</f>
        <v>1820.4616666666668</v>
      </c>
      <c r="S126" s="104"/>
      <c r="T126" s="459">
        <f>+SUELDO!C24</f>
        <v>710.44</v>
      </c>
      <c r="W126" s="38"/>
    </row>
    <row r="127" spans="1:23" ht="23.25" customHeight="1" thickBot="1" x14ac:dyDescent="0.25">
      <c r="A127" s="550"/>
      <c r="B127" s="202" t="s">
        <v>240</v>
      </c>
      <c r="C127" s="146" t="s">
        <v>156</v>
      </c>
      <c r="D127" s="147" t="s">
        <v>195</v>
      </c>
      <c r="E127" s="150" t="s">
        <v>117</v>
      </c>
      <c r="F127" s="307">
        <f t="shared" si="4"/>
        <v>8603.76</v>
      </c>
      <c r="G127" s="162">
        <f t="shared" si="4"/>
        <v>1368.3600000000001</v>
      </c>
      <c r="H127" s="162">
        <f t="shared" si="4"/>
        <v>3734.2799999999997</v>
      </c>
      <c r="I127" s="162">
        <f t="shared" si="4"/>
        <v>5225.04</v>
      </c>
      <c r="J127" s="162">
        <f>T$126+O127+P127</f>
        <v>1457.0500000000002</v>
      </c>
      <c r="K127" s="308">
        <f>T$126+O127+P127</f>
        <v>1457.0500000000002</v>
      </c>
      <c r="L127" s="302">
        <f>SUM(F127:K127)</f>
        <v>21845.54</v>
      </c>
      <c r="M127" s="475">
        <f>+SUELDO!$C$11</f>
        <v>716.98</v>
      </c>
      <c r="N127" s="171">
        <f>+residencia!$D$12</f>
        <v>114.03</v>
      </c>
      <c r="O127" s="171">
        <f>+DESTINO!$D$8</f>
        <v>311.19</v>
      </c>
      <c r="P127" s="294">
        <f t="shared" si="5"/>
        <v>435.42</v>
      </c>
      <c r="Q127" s="339">
        <f>SUM(M127:P127)</f>
        <v>1577.6200000000001</v>
      </c>
      <c r="R127" s="340">
        <f>L127/12</f>
        <v>1820.4616666666668</v>
      </c>
      <c r="S127" s="104"/>
      <c r="W127" s="38"/>
    </row>
    <row r="128" spans="1:23" ht="27.75" customHeight="1" thickBot="1" x14ac:dyDescent="0.25">
      <c r="A128" s="550"/>
      <c r="B128" s="573" t="s">
        <v>160</v>
      </c>
      <c r="C128" s="574"/>
      <c r="D128" s="574"/>
      <c r="E128" s="574"/>
      <c r="F128" s="128"/>
      <c r="G128" s="128"/>
      <c r="H128" s="128"/>
      <c r="I128" s="128"/>
      <c r="J128" s="128"/>
      <c r="K128" s="128"/>
      <c r="L128" s="134"/>
      <c r="M128" s="135"/>
      <c r="N128" s="135"/>
      <c r="O128" s="135"/>
      <c r="P128" s="128"/>
      <c r="Q128" s="134"/>
      <c r="R128" s="136"/>
      <c r="S128" s="104"/>
      <c r="W128" s="38"/>
    </row>
    <row r="129" spans="1:23" ht="23.25" customHeight="1" thickBot="1" x14ac:dyDescent="0.25">
      <c r="A129" s="550"/>
      <c r="B129" s="197" t="s">
        <v>161</v>
      </c>
      <c r="C129" s="203"/>
      <c r="D129" s="203"/>
      <c r="E129" s="203"/>
      <c r="F129" s="204"/>
      <c r="G129" s="204"/>
      <c r="H129" s="204"/>
      <c r="I129" s="204"/>
      <c r="J129" s="204"/>
      <c r="K129" s="204"/>
      <c r="L129" s="205"/>
      <c r="M129" s="206"/>
      <c r="N129" s="206"/>
      <c r="O129" s="206"/>
      <c r="P129" s="204"/>
      <c r="Q129" s="205"/>
      <c r="R129" s="207"/>
      <c r="S129" s="104"/>
      <c r="W129" s="38"/>
    </row>
    <row r="130" spans="1:23" ht="23.25" customHeight="1" thickBot="1" x14ac:dyDescent="0.25">
      <c r="A130" s="550"/>
      <c r="B130" s="214" t="s">
        <v>161</v>
      </c>
      <c r="C130" s="174" t="s">
        <v>156</v>
      </c>
      <c r="D130" s="175" t="s">
        <v>195</v>
      </c>
      <c r="E130" s="218" t="s">
        <v>117</v>
      </c>
      <c r="F130" s="303">
        <f>M130*12</f>
        <v>8603.76</v>
      </c>
      <c r="G130" s="177">
        <f>N130*12</f>
        <v>1368.3600000000001</v>
      </c>
      <c r="H130" s="177">
        <f>O130*12</f>
        <v>3734.2799999999997</v>
      </c>
      <c r="I130" s="177">
        <f>P130*12</f>
        <v>5225.04</v>
      </c>
      <c r="J130" s="177">
        <f>T$126+O130+P130</f>
        <v>1457.0500000000002</v>
      </c>
      <c r="K130" s="304">
        <f>T$126+O130+P130</f>
        <v>1457.0500000000002</v>
      </c>
      <c r="L130" s="300">
        <f>SUM(F130:K130)</f>
        <v>21845.54</v>
      </c>
      <c r="M130" s="299">
        <f>+SUELDO!$C$11</f>
        <v>716.98</v>
      </c>
      <c r="N130" s="179">
        <f>+residencia!$D$12</f>
        <v>114.03</v>
      </c>
      <c r="O130" s="179">
        <f>+DESTINO!$D$8</f>
        <v>311.19</v>
      </c>
      <c r="P130" s="298">
        <f>E130*F$191</f>
        <v>435.42</v>
      </c>
      <c r="Q130" s="343">
        <f>SUM(M130:P130)</f>
        <v>1577.6200000000001</v>
      </c>
      <c r="R130" s="336">
        <f>L130/12</f>
        <v>1820.4616666666668</v>
      </c>
      <c r="S130" s="104"/>
      <c r="W130" s="38"/>
    </row>
    <row r="131" spans="1:23" ht="27.75" customHeight="1" thickBot="1" x14ac:dyDescent="0.25">
      <c r="A131" s="550"/>
      <c r="B131" s="573" t="s">
        <v>163</v>
      </c>
      <c r="C131" s="574"/>
      <c r="D131" s="574"/>
      <c r="E131" s="574"/>
      <c r="F131" s="128"/>
      <c r="G131" s="128"/>
      <c r="H131" s="128"/>
      <c r="I131" s="128"/>
      <c r="J131" s="128"/>
      <c r="K131" s="128"/>
      <c r="L131" s="134"/>
      <c r="M131" s="135"/>
      <c r="N131" s="135"/>
      <c r="O131" s="135"/>
      <c r="P131" s="128"/>
      <c r="Q131" s="134"/>
      <c r="R131" s="136"/>
      <c r="S131" s="104"/>
      <c r="W131" s="38"/>
    </row>
    <row r="132" spans="1:23" ht="23.25" customHeight="1" thickBot="1" x14ac:dyDescent="0.25">
      <c r="A132" s="550"/>
      <c r="B132" s="197" t="s">
        <v>164</v>
      </c>
      <c r="C132" s="203"/>
      <c r="D132" s="203"/>
      <c r="E132" s="203"/>
      <c r="F132" s="204"/>
      <c r="G132" s="204"/>
      <c r="H132" s="204"/>
      <c r="I132" s="204"/>
      <c r="J132" s="204"/>
      <c r="K132" s="204"/>
      <c r="L132" s="205"/>
      <c r="M132" s="206"/>
      <c r="N132" s="206"/>
      <c r="O132" s="206"/>
      <c r="P132" s="204"/>
      <c r="Q132" s="205"/>
      <c r="R132" s="207"/>
      <c r="S132" s="104"/>
      <c r="W132" s="38"/>
    </row>
    <row r="133" spans="1:23" ht="23.25" customHeight="1" x14ac:dyDescent="0.2">
      <c r="A133" s="550"/>
      <c r="B133" s="200" t="s">
        <v>164</v>
      </c>
      <c r="C133" s="143" t="s">
        <v>156</v>
      </c>
      <c r="D133" s="144" t="s">
        <v>195</v>
      </c>
      <c r="E133" s="148" t="s">
        <v>117</v>
      </c>
      <c r="F133" s="305">
        <f t="shared" ref="F133:I134" si="6">M133*12</f>
        <v>8603.76</v>
      </c>
      <c r="G133" s="157">
        <f t="shared" si="6"/>
        <v>1368.3600000000001</v>
      </c>
      <c r="H133" s="157">
        <f t="shared" si="6"/>
        <v>3734.2799999999997</v>
      </c>
      <c r="I133" s="157">
        <f t="shared" si="6"/>
        <v>5225.04</v>
      </c>
      <c r="J133" s="157">
        <f>T$126+O133+P133</f>
        <v>1457.0500000000002</v>
      </c>
      <c r="K133" s="306">
        <f>T$126+O133+P133</f>
        <v>1457.0500000000002</v>
      </c>
      <c r="L133" s="301">
        <f>SUM(F133:K133)</f>
        <v>21845.54</v>
      </c>
      <c r="M133" s="305">
        <f>+SUELDO!$C$11</f>
        <v>716.98</v>
      </c>
      <c r="N133" s="170">
        <f>+residencia!$D$12</f>
        <v>114.03</v>
      </c>
      <c r="O133" s="170">
        <f>+DESTINO!$D$8</f>
        <v>311.19</v>
      </c>
      <c r="P133" s="292">
        <f t="shared" ref="P133:P134" si="7">E133*F$191</f>
        <v>435.42</v>
      </c>
      <c r="Q133" s="337">
        <f>SUM(M133:P133)</f>
        <v>1577.6200000000001</v>
      </c>
      <c r="R133" s="338">
        <f>L133/12</f>
        <v>1820.4616666666668</v>
      </c>
      <c r="S133" s="104"/>
      <c r="W133" s="38"/>
    </row>
    <row r="134" spans="1:23" ht="23.25" customHeight="1" thickBot="1" x14ac:dyDescent="0.25">
      <c r="A134" s="550"/>
      <c r="B134" s="202" t="s">
        <v>241</v>
      </c>
      <c r="C134" s="146" t="s">
        <v>156</v>
      </c>
      <c r="D134" s="147" t="s">
        <v>195</v>
      </c>
      <c r="E134" s="150" t="s">
        <v>117</v>
      </c>
      <c r="F134" s="307">
        <f t="shared" si="6"/>
        <v>8603.76</v>
      </c>
      <c r="G134" s="162">
        <f t="shared" si="6"/>
        <v>1368.3600000000001</v>
      </c>
      <c r="H134" s="162">
        <f t="shared" si="6"/>
        <v>3734.2799999999997</v>
      </c>
      <c r="I134" s="162">
        <f t="shared" si="6"/>
        <v>5225.04</v>
      </c>
      <c r="J134" s="162">
        <f>T$126+O134+P134</f>
        <v>1457.0500000000002</v>
      </c>
      <c r="K134" s="308">
        <f>T$126+O134+P134</f>
        <v>1457.0500000000002</v>
      </c>
      <c r="L134" s="302">
        <f>SUM(F134:K134)</f>
        <v>21845.54</v>
      </c>
      <c r="M134" s="307">
        <f>+SUELDO!$C$11</f>
        <v>716.98</v>
      </c>
      <c r="N134" s="171">
        <f>+residencia!$D$12</f>
        <v>114.03</v>
      </c>
      <c r="O134" s="171">
        <f>+DESTINO!$D$8</f>
        <v>311.19</v>
      </c>
      <c r="P134" s="294">
        <f t="shared" si="7"/>
        <v>435.42</v>
      </c>
      <c r="Q134" s="339">
        <f>SUM(M134:P134)</f>
        <v>1577.6200000000001</v>
      </c>
      <c r="R134" s="340">
        <f>L134/12</f>
        <v>1820.4616666666668</v>
      </c>
      <c r="S134" s="104"/>
      <c r="W134" s="38"/>
    </row>
    <row r="135" spans="1:23" ht="23.25" customHeight="1" thickBot="1" x14ac:dyDescent="0.25">
      <c r="A135" s="550"/>
      <c r="B135" s="193" t="s">
        <v>166</v>
      </c>
      <c r="C135" s="208"/>
      <c r="D135" s="208"/>
      <c r="E135" s="208"/>
      <c r="F135" s="209"/>
      <c r="G135" s="209"/>
      <c r="H135" s="209"/>
      <c r="I135" s="209"/>
      <c r="J135" s="209"/>
      <c r="K135" s="209"/>
      <c r="L135" s="210"/>
      <c r="M135" s="211"/>
      <c r="N135" s="211"/>
      <c r="O135" s="211"/>
      <c r="P135" s="209"/>
      <c r="Q135" s="210"/>
      <c r="R135" s="212"/>
      <c r="S135" s="104"/>
      <c r="W135" s="38"/>
    </row>
    <row r="136" spans="1:23" ht="23.25" customHeight="1" thickBot="1" x14ac:dyDescent="0.25">
      <c r="A136" s="550"/>
      <c r="B136" s="213" t="s">
        <v>166</v>
      </c>
      <c r="C136" s="218" t="s">
        <v>156</v>
      </c>
      <c r="D136" s="174" t="s">
        <v>195</v>
      </c>
      <c r="E136" s="218" t="s">
        <v>117</v>
      </c>
      <c r="F136" s="303">
        <f>M136*12</f>
        <v>8603.76</v>
      </c>
      <c r="G136" s="177">
        <f>N136*12</f>
        <v>1368.3600000000001</v>
      </c>
      <c r="H136" s="177">
        <f>O136*12</f>
        <v>3734.2799999999997</v>
      </c>
      <c r="I136" s="177">
        <f>P136*12</f>
        <v>5225.04</v>
      </c>
      <c r="J136" s="177">
        <f>T$126+O136+P136</f>
        <v>1457.0500000000002</v>
      </c>
      <c r="K136" s="304">
        <f>T$126+O136+P136</f>
        <v>1457.0500000000002</v>
      </c>
      <c r="L136" s="300">
        <f>SUM(F136:K136)</f>
        <v>21845.54</v>
      </c>
      <c r="M136" s="299">
        <f>+SUELDO!$C$11</f>
        <v>716.98</v>
      </c>
      <c r="N136" s="179">
        <f>+residencia!$D$12</f>
        <v>114.03</v>
      </c>
      <c r="O136" s="179">
        <f>+DESTINO!$D$8</f>
        <v>311.19</v>
      </c>
      <c r="P136" s="298">
        <f>E136*F$191</f>
        <v>435.42</v>
      </c>
      <c r="Q136" s="343">
        <f>SUM(M136:P136)</f>
        <v>1577.6200000000001</v>
      </c>
      <c r="R136" s="336">
        <f>L136/12</f>
        <v>1820.4616666666668</v>
      </c>
      <c r="S136" s="104"/>
      <c r="W136" s="38"/>
    </row>
    <row r="137" spans="1:23" ht="23.25" customHeight="1" thickBot="1" x14ac:dyDescent="0.25">
      <c r="A137" s="550"/>
      <c r="B137" s="193" t="s">
        <v>168</v>
      </c>
      <c r="C137" s="208"/>
      <c r="D137" s="208"/>
      <c r="E137" s="208"/>
      <c r="F137" s="209"/>
      <c r="G137" s="209"/>
      <c r="H137" s="209"/>
      <c r="I137" s="209"/>
      <c r="J137" s="209"/>
      <c r="K137" s="209"/>
      <c r="L137" s="210"/>
      <c r="M137" s="211"/>
      <c r="N137" s="211"/>
      <c r="O137" s="211"/>
      <c r="P137" s="209"/>
      <c r="Q137" s="210"/>
      <c r="R137" s="212"/>
      <c r="S137" s="104"/>
      <c r="W137" s="38"/>
    </row>
    <row r="138" spans="1:23" ht="23.25" customHeight="1" thickBot="1" x14ac:dyDescent="0.25">
      <c r="A138" s="550"/>
      <c r="B138" s="214" t="s">
        <v>168</v>
      </c>
      <c r="C138" s="174" t="s">
        <v>156</v>
      </c>
      <c r="D138" s="175" t="s">
        <v>195</v>
      </c>
      <c r="E138" s="218" t="s">
        <v>117</v>
      </c>
      <c r="F138" s="303">
        <f>M138*12</f>
        <v>8603.76</v>
      </c>
      <c r="G138" s="177">
        <f>N138*12</f>
        <v>1368.3600000000001</v>
      </c>
      <c r="H138" s="177">
        <f>O138*12</f>
        <v>3734.2799999999997</v>
      </c>
      <c r="I138" s="177">
        <f>P138*12</f>
        <v>5225.04</v>
      </c>
      <c r="J138" s="177">
        <f>T$126+O138+P138</f>
        <v>1457.0500000000002</v>
      </c>
      <c r="K138" s="304">
        <f>T$126+O138+P138</f>
        <v>1457.0500000000002</v>
      </c>
      <c r="L138" s="300">
        <f>SUM(F138:K138)</f>
        <v>21845.54</v>
      </c>
      <c r="M138" s="299">
        <f>+SUELDO!$C$11</f>
        <v>716.98</v>
      </c>
      <c r="N138" s="179">
        <f>+residencia!$D$12</f>
        <v>114.03</v>
      </c>
      <c r="O138" s="179">
        <f>+DESTINO!$D$8</f>
        <v>311.19</v>
      </c>
      <c r="P138" s="298">
        <f>E138*F$191</f>
        <v>435.42</v>
      </c>
      <c r="Q138" s="343">
        <f>SUM(M138:P138)</f>
        <v>1577.6200000000001</v>
      </c>
      <c r="R138" s="336">
        <f>L138/12</f>
        <v>1820.4616666666668</v>
      </c>
      <c r="S138" s="104"/>
      <c r="W138" s="38"/>
    </row>
    <row r="139" spans="1:23" ht="23.25" customHeight="1" thickBot="1" x14ac:dyDescent="0.25">
      <c r="A139" s="550"/>
      <c r="B139" s="193" t="s">
        <v>170</v>
      </c>
      <c r="C139" s="208"/>
      <c r="D139" s="208"/>
      <c r="E139" s="208"/>
      <c r="F139" s="209"/>
      <c r="G139" s="209"/>
      <c r="H139" s="209"/>
      <c r="I139" s="209"/>
      <c r="J139" s="209"/>
      <c r="K139" s="209"/>
      <c r="L139" s="210"/>
      <c r="M139" s="211"/>
      <c r="N139" s="211"/>
      <c r="O139" s="211"/>
      <c r="P139" s="209"/>
      <c r="Q139" s="210"/>
      <c r="R139" s="212"/>
      <c r="S139" s="104"/>
      <c r="W139" s="38"/>
    </row>
    <row r="140" spans="1:23" ht="23.25" customHeight="1" thickBot="1" x14ac:dyDescent="0.25">
      <c r="A140" s="550"/>
      <c r="B140" s="214" t="s">
        <v>170</v>
      </c>
      <c r="C140" s="174" t="s">
        <v>156</v>
      </c>
      <c r="D140" s="175" t="s">
        <v>195</v>
      </c>
      <c r="E140" s="218" t="s">
        <v>117</v>
      </c>
      <c r="F140" s="303">
        <f>M140*12</f>
        <v>8603.76</v>
      </c>
      <c r="G140" s="177">
        <f>N140*12</f>
        <v>1368.3600000000001</v>
      </c>
      <c r="H140" s="177">
        <f>O140*12</f>
        <v>3734.2799999999997</v>
      </c>
      <c r="I140" s="177">
        <f>P140*12</f>
        <v>5225.04</v>
      </c>
      <c r="J140" s="177">
        <f>T$126+O140+P140</f>
        <v>1457.0500000000002</v>
      </c>
      <c r="K140" s="304">
        <f>T$126+O140+P140</f>
        <v>1457.0500000000002</v>
      </c>
      <c r="L140" s="300">
        <f>SUM(F140:K140)</f>
        <v>21845.54</v>
      </c>
      <c r="M140" s="299">
        <f>+SUELDO!$C$11</f>
        <v>716.98</v>
      </c>
      <c r="N140" s="179">
        <f>+residencia!$D$12</f>
        <v>114.03</v>
      </c>
      <c r="O140" s="179">
        <f>+DESTINO!$D$8</f>
        <v>311.19</v>
      </c>
      <c r="P140" s="298">
        <f>E140*F$191</f>
        <v>435.42</v>
      </c>
      <c r="Q140" s="343">
        <f>SUM(M140:P140)</f>
        <v>1577.6200000000001</v>
      </c>
      <c r="R140" s="336">
        <f>L140/12</f>
        <v>1820.4616666666668</v>
      </c>
      <c r="S140" s="104"/>
      <c r="W140" s="38"/>
    </row>
    <row r="141" spans="1:23" ht="23.25" customHeight="1" thickBot="1" x14ac:dyDescent="0.25">
      <c r="A141" s="550"/>
      <c r="B141" s="193" t="s">
        <v>172</v>
      </c>
      <c r="C141" s="208"/>
      <c r="D141" s="208"/>
      <c r="E141" s="208"/>
      <c r="F141" s="209"/>
      <c r="G141" s="209"/>
      <c r="H141" s="209"/>
      <c r="I141" s="209"/>
      <c r="J141" s="209"/>
      <c r="K141" s="209"/>
      <c r="L141" s="210"/>
      <c r="M141" s="211"/>
      <c r="N141" s="211"/>
      <c r="O141" s="211"/>
      <c r="P141" s="209"/>
      <c r="Q141" s="210"/>
      <c r="R141" s="212"/>
      <c r="S141" s="104"/>
      <c r="W141" s="38"/>
    </row>
    <row r="142" spans="1:23" ht="23.25" customHeight="1" thickBot="1" x14ac:dyDescent="0.25">
      <c r="A142" s="550"/>
      <c r="B142" s="214" t="s">
        <v>172</v>
      </c>
      <c r="C142" s="174" t="s">
        <v>156</v>
      </c>
      <c r="D142" s="175" t="s">
        <v>195</v>
      </c>
      <c r="E142" s="218" t="s">
        <v>117</v>
      </c>
      <c r="F142" s="303">
        <f>M142*12</f>
        <v>8603.76</v>
      </c>
      <c r="G142" s="177">
        <f>N142*12</f>
        <v>1368.3600000000001</v>
      </c>
      <c r="H142" s="177">
        <f>O142*12</f>
        <v>3734.2799999999997</v>
      </c>
      <c r="I142" s="177">
        <f>P142*12</f>
        <v>5225.04</v>
      </c>
      <c r="J142" s="177">
        <f>T$126+O142+P142</f>
        <v>1457.0500000000002</v>
      </c>
      <c r="K142" s="304">
        <f>T$126+O142+P142</f>
        <v>1457.0500000000002</v>
      </c>
      <c r="L142" s="300">
        <f>SUM(F142:K142)</f>
        <v>21845.54</v>
      </c>
      <c r="M142" s="299">
        <f>+SUELDO!$C$11</f>
        <v>716.98</v>
      </c>
      <c r="N142" s="179">
        <f>+residencia!$D$12</f>
        <v>114.03</v>
      </c>
      <c r="O142" s="179">
        <f>+DESTINO!$D$8</f>
        <v>311.19</v>
      </c>
      <c r="P142" s="298">
        <f>E142*F$191</f>
        <v>435.42</v>
      </c>
      <c r="Q142" s="343">
        <f>SUM(M142:P142)</f>
        <v>1577.6200000000001</v>
      </c>
      <c r="R142" s="336">
        <f>L142/12</f>
        <v>1820.4616666666668</v>
      </c>
      <c r="S142" s="104"/>
      <c r="W142" s="38"/>
    </row>
    <row r="143" spans="1:23" ht="27.75" customHeight="1" thickBot="1" x14ac:dyDescent="0.25">
      <c r="A143" s="550"/>
      <c r="B143" s="573" t="s">
        <v>174</v>
      </c>
      <c r="C143" s="574"/>
      <c r="D143" s="574"/>
      <c r="E143" s="574"/>
      <c r="F143" s="128"/>
      <c r="G143" s="128"/>
      <c r="H143" s="128"/>
      <c r="I143" s="128"/>
      <c r="J143" s="128"/>
      <c r="K143" s="128"/>
      <c r="L143" s="134"/>
      <c r="M143" s="135"/>
      <c r="N143" s="135"/>
      <c r="O143" s="135"/>
      <c r="P143" s="128"/>
      <c r="Q143" s="134"/>
      <c r="R143" s="136"/>
      <c r="S143" s="104"/>
      <c r="W143" s="38"/>
    </row>
    <row r="144" spans="1:23" ht="23.25" customHeight="1" thickBot="1" x14ac:dyDescent="0.25">
      <c r="A144" s="550"/>
      <c r="B144" s="197" t="s">
        <v>14</v>
      </c>
      <c r="C144" s="203"/>
      <c r="D144" s="203"/>
      <c r="E144" s="203"/>
      <c r="F144" s="204"/>
      <c r="G144" s="204"/>
      <c r="H144" s="204"/>
      <c r="I144" s="204"/>
      <c r="J144" s="204"/>
      <c r="K144" s="204"/>
      <c r="L144" s="205"/>
      <c r="M144" s="206"/>
      <c r="N144" s="206"/>
      <c r="O144" s="206"/>
      <c r="P144" s="204"/>
      <c r="Q144" s="205"/>
      <c r="R144" s="207"/>
      <c r="S144" s="104"/>
      <c r="W144" s="38"/>
    </row>
    <row r="145" spans="1:23" ht="23.25" customHeight="1" thickBot="1" x14ac:dyDescent="0.25">
      <c r="A145" s="550"/>
      <c r="B145" s="217" t="s">
        <v>14</v>
      </c>
      <c r="C145" s="174" t="s">
        <v>156</v>
      </c>
      <c r="D145" s="175" t="s">
        <v>195</v>
      </c>
      <c r="E145" s="218" t="s">
        <v>117</v>
      </c>
      <c r="F145" s="303">
        <f>M145*12</f>
        <v>8603.76</v>
      </c>
      <c r="G145" s="177">
        <f>N145*12</f>
        <v>1368.3600000000001</v>
      </c>
      <c r="H145" s="177">
        <f>O145*12</f>
        <v>3734.2799999999997</v>
      </c>
      <c r="I145" s="177">
        <f>P145*12</f>
        <v>5225.04</v>
      </c>
      <c r="J145" s="177">
        <f>T$126+O145+P145</f>
        <v>1457.0500000000002</v>
      </c>
      <c r="K145" s="304">
        <f>T$126+O145+P145</f>
        <v>1457.0500000000002</v>
      </c>
      <c r="L145" s="300">
        <f>SUM(F145:K145)</f>
        <v>21845.54</v>
      </c>
      <c r="M145" s="299">
        <f>+SUELDO!$C$11</f>
        <v>716.98</v>
      </c>
      <c r="N145" s="179">
        <f>+residencia!$D$12</f>
        <v>114.03</v>
      </c>
      <c r="O145" s="179">
        <f>+DESTINO!$D$8</f>
        <v>311.19</v>
      </c>
      <c r="P145" s="298">
        <f>E145*F$191</f>
        <v>435.42</v>
      </c>
      <c r="Q145" s="343">
        <f>SUM(M145:P145)</f>
        <v>1577.6200000000001</v>
      </c>
      <c r="R145" s="336">
        <f>L145/12</f>
        <v>1820.4616666666668</v>
      </c>
      <c r="S145" s="104"/>
      <c r="W145" s="38"/>
    </row>
    <row r="146" spans="1:23" ht="27.75" customHeight="1" thickBot="1" x14ac:dyDescent="0.25">
      <c r="A146" s="550"/>
      <c r="B146" s="573" t="s">
        <v>176</v>
      </c>
      <c r="C146" s="574"/>
      <c r="D146" s="574"/>
      <c r="E146" s="574"/>
      <c r="F146" s="128"/>
      <c r="G146" s="128"/>
      <c r="H146" s="128"/>
      <c r="I146" s="128"/>
      <c r="J146" s="128"/>
      <c r="K146" s="128"/>
      <c r="L146" s="134"/>
      <c r="M146" s="135"/>
      <c r="N146" s="135"/>
      <c r="O146" s="135"/>
      <c r="P146" s="128"/>
      <c r="Q146" s="134"/>
      <c r="R146" s="136"/>
      <c r="S146" s="104"/>
      <c r="W146" s="38"/>
    </row>
    <row r="147" spans="1:23" ht="23.25" customHeight="1" thickBot="1" x14ac:dyDescent="0.25">
      <c r="A147" s="550"/>
      <c r="B147" s="197" t="s">
        <v>177</v>
      </c>
      <c r="C147" s="203"/>
      <c r="D147" s="203"/>
      <c r="E147" s="203"/>
      <c r="F147" s="204"/>
      <c r="G147" s="204"/>
      <c r="H147" s="204"/>
      <c r="I147" s="204"/>
      <c r="J147" s="204"/>
      <c r="K147" s="204"/>
      <c r="L147" s="205"/>
      <c r="M147" s="206"/>
      <c r="N147" s="206"/>
      <c r="O147" s="206"/>
      <c r="P147" s="204"/>
      <c r="Q147" s="205"/>
      <c r="R147" s="207"/>
      <c r="S147" s="104"/>
      <c r="W147" s="38"/>
    </row>
    <row r="148" spans="1:23" ht="23.25" customHeight="1" thickBot="1" x14ac:dyDescent="0.25">
      <c r="A148" s="550"/>
      <c r="B148" s="217" t="s">
        <v>242</v>
      </c>
      <c r="C148" s="174" t="s">
        <v>156</v>
      </c>
      <c r="D148" s="175" t="s">
        <v>195</v>
      </c>
      <c r="E148" s="218" t="s">
        <v>117</v>
      </c>
      <c r="F148" s="303">
        <f>M148*12</f>
        <v>8603.76</v>
      </c>
      <c r="G148" s="177">
        <f>N148*12</f>
        <v>1368.3600000000001</v>
      </c>
      <c r="H148" s="177">
        <f>O148*12</f>
        <v>3734.2799999999997</v>
      </c>
      <c r="I148" s="177">
        <f>P148*12</f>
        <v>5225.04</v>
      </c>
      <c r="J148" s="177">
        <f>T$126+O148+P148</f>
        <v>1457.0500000000002</v>
      </c>
      <c r="K148" s="304">
        <f>T$126+O148+P148</f>
        <v>1457.0500000000002</v>
      </c>
      <c r="L148" s="300">
        <f>SUM(F148:K148)</f>
        <v>21845.54</v>
      </c>
      <c r="M148" s="299">
        <f>+SUELDO!$C$11</f>
        <v>716.98</v>
      </c>
      <c r="N148" s="179">
        <f>+residencia!$D$12</f>
        <v>114.03</v>
      </c>
      <c r="O148" s="179">
        <f>+DESTINO!$D$8</f>
        <v>311.19</v>
      </c>
      <c r="P148" s="298">
        <f>E148*F$191</f>
        <v>435.42</v>
      </c>
      <c r="Q148" s="343">
        <f>SUM(M148:P148)</f>
        <v>1577.6200000000001</v>
      </c>
      <c r="R148" s="336">
        <f>L148/12</f>
        <v>1820.4616666666668</v>
      </c>
      <c r="S148" s="104"/>
      <c r="W148" s="38"/>
    </row>
    <row r="149" spans="1:23" ht="27.75" customHeight="1" thickBot="1" x14ac:dyDescent="0.25">
      <c r="A149" s="550"/>
      <c r="B149" s="573" t="s">
        <v>179</v>
      </c>
      <c r="C149" s="574"/>
      <c r="D149" s="574"/>
      <c r="E149" s="574"/>
      <c r="F149" s="128"/>
      <c r="G149" s="128"/>
      <c r="H149" s="128"/>
      <c r="I149" s="128"/>
      <c r="J149" s="128"/>
      <c r="K149" s="128"/>
      <c r="L149" s="134"/>
      <c r="M149" s="135"/>
      <c r="N149" s="135"/>
      <c r="O149" s="135"/>
      <c r="P149" s="128"/>
      <c r="Q149" s="134"/>
      <c r="R149" s="136"/>
      <c r="S149" s="104"/>
      <c r="W149" s="38"/>
    </row>
    <row r="150" spans="1:23" ht="23.25" customHeight="1" thickBot="1" x14ac:dyDescent="0.25">
      <c r="A150" s="550"/>
      <c r="B150" s="197" t="s">
        <v>180</v>
      </c>
      <c r="C150" s="203"/>
      <c r="D150" s="203"/>
      <c r="E150" s="203"/>
      <c r="F150" s="204"/>
      <c r="G150" s="204"/>
      <c r="H150" s="204"/>
      <c r="I150" s="204"/>
      <c r="J150" s="204"/>
      <c r="K150" s="204"/>
      <c r="L150" s="205"/>
      <c r="M150" s="206"/>
      <c r="N150" s="206"/>
      <c r="O150" s="206"/>
      <c r="P150" s="204"/>
      <c r="Q150" s="205"/>
      <c r="R150" s="207"/>
      <c r="S150" s="104"/>
      <c r="W150" s="38"/>
    </row>
    <row r="151" spans="1:23" ht="23.25" customHeight="1" thickBot="1" x14ac:dyDescent="0.25">
      <c r="A151" s="550"/>
      <c r="B151" s="217" t="s">
        <v>180</v>
      </c>
      <c r="C151" s="174" t="s">
        <v>156</v>
      </c>
      <c r="D151" s="175" t="s">
        <v>195</v>
      </c>
      <c r="E151" s="218" t="s">
        <v>117</v>
      </c>
      <c r="F151" s="303">
        <f>M151*12</f>
        <v>8603.76</v>
      </c>
      <c r="G151" s="177">
        <f>N151*12</f>
        <v>1368.3600000000001</v>
      </c>
      <c r="H151" s="177">
        <f>O151*12</f>
        <v>3734.2799999999997</v>
      </c>
      <c r="I151" s="177">
        <f>P151*12</f>
        <v>5225.04</v>
      </c>
      <c r="J151" s="177">
        <f>T$126+O151+P151</f>
        <v>1457.0500000000002</v>
      </c>
      <c r="K151" s="304">
        <f>T$126+O151+P151</f>
        <v>1457.0500000000002</v>
      </c>
      <c r="L151" s="300">
        <f>SUM(F151:K151)</f>
        <v>21845.54</v>
      </c>
      <c r="M151" s="299">
        <f>+SUELDO!$C$11</f>
        <v>716.98</v>
      </c>
      <c r="N151" s="179">
        <f>+residencia!$D$12</f>
        <v>114.03</v>
      </c>
      <c r="O151" s="179">
        <f>+DESTINO!$D$8</f>
        <v>311.19</v>
      </c>
      <c r="P151" s="298">
        <f>E151*F$191</f>
        <v>435.42</v>
      </c>
      <c r="Q151" s="343">
        <f>SUM(M151:P151)</f>
        <v>1577.6200000000001</v>
      </c>
      <c r="R151" s="336">
        <f>L151/12</f>
        <v>1820.4616666666668</v>
      </c>
      <c r="S151" s="104"/>
      <c r="W151" s="38"/>
    </row>
    <row r="152" spans="1:23" ht="23.25" customHeight="1" thickBot="1" x14ac:dyDescent="0.25">
      <c r="A152" s="550"/>
      <c r="B152" s="193" t="s">
        <v>182</v>
      </c>
      <c r="C152" s="208"/>
      <c r="D152" s="208"/>
      <c r="E152" s="208"/>
      <c r="F152" s="209"/>
      <c r="G152" s="209"/>
      <c r="H152" s="209"/>
      <c r="I152" s="209"/>
      <c r="J152" s="209"/>
      <c r="K152" s="209"/>
      <c r="L152" s="210"/>
      <c r="M152" s="211"/>
      <c r="N152" s="211"/>
      <c r="O152" s="211"/>
      <c r="P152" s="209"/>
      <c r="Q152" s="210"/>
      <c r="R152" s="212"/>
      <c r="S152" s="104"/>
      <c r="W152" s="38"/>
    </row>
    <row r="153" spans="1:23" ht="23.25" customHeight="1" thickBot="1" x14ac:dyDescent="0.25">
      <c r="A153" s="550"/>
      <c r="B153" s="217" t="s">
        <v>182</v>
      </c>
      <c r="C153" s="174" t="s">
        <v>156</v>
      </c>
      <c r="D153" s="175" t="s">
        <v>195</v>
      </c>
      <c r="E153" s="218" t="s">
        <v>117</v>
      </c>
      <c r="F153" s="303">
        <f>M153*12</f>
        <v>8603.76</v>
      </c>
      <c r="G153" s="177">
        <f>N153*12</f>
        <v>1368.3600000000001</v>
      </c>
      <c r="H153" s="177">
        <f>O153*12</f>
        <v>3734.2799999999997</v>
      </c>
      <c r="I153" s="177">
        <f>P153*12</f>
        <v>5225.04</v>
      </c>
      <c r="J153" s="177">
        <f>T$126+O153+P153</f>
        <v>1457.0500000000002</v>
      </c>
      <c r="K153" s="304">
        <f>T$126+O153+P153</f>
        <v>1457.0500000000002</v>
      </c>
      <c r="L153" s="300">
        <f>SUM(F153:K153)</f>
        <v>21845.54</v>
      </c>
      <c r="M153" s="299">
        <f>+SUELDO!$C$11</f>
        <v>716.98</v>
      </c>
      <c r="N153" s="179">
        <f>+residencia!$D$12</f>
        <v>114.03</v>
      </c>
      <c r="O153" s="179">
        <f>+DESTINO!$D$8</f>
        <v>311.19</v>
      </c>
      <c r="P153" s="298">
        <f>E153*F$191</f>
        <v>435.42</v>
      </c>
      <c r="Q153" s="343">
        <f>SUM(M153:P153)</f>
        <v>1577.6200000000001</v>
      </c>
      <c r="R153" s="336">
        <f>L153/12</f>
        <v>1820.4616666666668</v>
      </c>
      <c r="S153" s="104"/>
      <c r="W153" s="38"/>
    </row>
    <row r="154" spans="1:23" ht="27.75" customHeight="1" thickBot="1" x14ac:dyDescent="0.25">
      <c r="A154" s="550"/>
      <c r="B154" s="573" t="s">
        <v>184</v>
      </c>
      <c r="C154" s="574"/>
      <c r="D154" s="574"/>
      <c r="E154" s="574"/>
      <c r="F154" s="128"/>
      <c r="G154" s="128"/>
      <c r="H154" s="128"/>
      <c r="I154" s="128"/>
      <c r="J154" s="128"/>
      <c r="K154" s="128"/>
      <c r="L154" s="134"/>
      <c r="M154" s="135"/>
      <c r="N154" s="135"/>
      <c r="O154" s="135"/>
      <c r="P154" s="128"/>
      <c r="Q154" s="134"/>
      <c r="R154" s="136"/>
      <c r="S154" s="104"/>
      <c r="W154" s="38"/>
    </row>
    <row r="155" spans="1:23" ht="23.25" customHeight="1" thickBot="1" x14ac:dyDescent="0.25">
      <c r="A155" s="550"/>
      <c r="B155" s="197" t="s">
        <v>185</v>
      </c>
      <c r="C155" s="203"/>
      <c r="D155" s="203"/>
      <c r="E155" s="203"/>
      <c r="F155" s="204"/>
      <c r="G155" s="204"/>
      <c r="H155" s="204"/>
      <c r="I155" s="204"/>
      <c r="J155" s="204"/>
      <c r="K155" s="204"/>
      <c r="L155" s="205"/>
      <c r="M155" s="206"/>
      <c r="N155" s="206"/>
      <c r="O155" s="206"/>
      <c r="P155" s="204"/>
      <c r="Q155" s="205"/>
      <c r="R155" s="207"/>
      <c r="S155" s="104"/>
      <c r="W155" s="38"/>
    </row>
    <row r="156" spans="1:23" ht="23.25" customHeight="1" x14ac:dyDescent="0.2">
      <c r="A156" s="550"/>
      <c r="B156" s="194" t="s">
        <v>243</v>
      </c>
      <c r="C156" s="143" t="s">
        <v>156</v>
      </c>
      <c r="D156" s="144" t="s">
        <v>195</v>
      </c>
      <c r="E156" s="148" t="s">
        <v>117</v>
      </c>
      <c r="F156" s="305">
        <f t="shared" ref="F156:I157" si="8">M156*12</f>
        <v>8603.76</v>
      </c>
      <c r="G156" s="157">
        <f t="shared" si="8"/>
        <v>1368.3600000000001</v>
      </c>
      <c r="H156" s="157">
        <f t="shared" si="8"/>
        <v>3734.2799999999997</v>
      </c>
      <c r="I156" s="157">
        <f t="shared" si="8"/>
        <v>5225.04</v>
      </c>
      <c r="J156" s="157">
        <f>T$126+O156+P156</f>
        <v>1457.0500000000002</v>
      </c>
      <c r="K156" s="215">
        <f>T$126+O156+P156</f>
        <v>1457.0500000000002</v>
      </c>
      <c r="L156" s="472">
        <f>SUM(F156:K156)</f>
        <v>21845.54</v>
      </c>
      <c r="M156" s="474">
        <f>+SUELDO!$C$11</f>
        <v>716.98</v>
      </c>
      <c r="N156" s="170">
        <f>+residencia!$D$12</f>
        <v>114.03</v>
      </c>
      <c r="O156" s="170">
        <f>+DESTINO!$D$8</f>
        <v>311.19</v>
      </c>
      <c r="P156" s="292">
        <f t="shared" ref="P156:P157" si="9">E156*F$191</f>
        <v>435.42</v>
      </c>
      <c r="Q156" s="337">
        <f>SUM(M156:P156)</f>
        <v>1577.6200000000001</v>
      </c>
      <c r="R156" s="338">
        <f>L156/12</f>
        <v>1820.4616666666668</v>
      </c>
      <c r="S156" s="104"/>
      <c r="W156" s="38"/>
    </row>
    <row r="157" spans="1:23" ht="23.25" customHeight="1" thickBot="1" x14ac:dyDescent="0.25">
      <c r="A157" s="550"/>
      <c r="B157" s="196" t="s">
        <v>244</v>
      </c>
      <c r="C157" s="146" t="s">
        <v>156</v>
      </c>
      <c r="D157" s="147" t="s">
        <v>195</v>
      </c>
      <c r="E157" s="150" t="s">
        <v>117</v>
      </c>
      <c r="F157" s="307">
        <f t="shared" si="8"/>
        <v>8603.76</v>
      </c>
      <c r="G157" s="162">
        <f t="shared" si="8"/>
        <v>1368.3600000000001</v>
      </c>
      <c r="H157" s="162">
        <f t="shared" si="8"/>
        <v>3734.2799999999997</v>
      </c>
      <c r="I157" s="162">
        <f t="shared" si="8"/>
        <v>5225.04</v>
      </c>
      <c r="J157" s="162">
        <f>T$126+O157+P157</f>
        <v>1457.0500000000002</v>
      </c>
      <c r="K157" s="309">
        <f>T$126+O157+P157</f>
        <v>1457.0500000000002</v>
      </c>
      <c r="L157" s="473">
        <f>SUM(F157:K157)</f>
        <v>21845.54</v>
      </c>
      <c r="M157" s="475">
        <f>+SUELDO!$C$11</f>
        <v>716.98</v>
      </c>
      <c r="N157" s="171">
        <f>+residencia!$D$12</f>
        <v>114.03</v>
      </c>
      <c r="O157" s="171">
        <f>+DESTINO!$D$8</f>
        <v>311.19</v>
      </c>
      <c r="P157" s="294">
        <f t="shared" si="9"/>
        <v>435.42</v>
      </c>
      <c r="Q157" s="339">
        <f>SUM(M157:P157)</f>
        <v>1577.6200000000001</v>
      </c>
      <c r="R157" s="340">
        <f>L157/12</f>
        <v>1820.4616666666668</v>
      </c>
      <c r="S157" s="104"/>
      <c r="W157" s="38"/>
    </row>
    <row r="158" spans="1:23" ht="27.75" customHeight="1" thickBot="1" x14ac:dyDescent="0.25">
      <c r="A158" s="550"/>
      <c r="B158" s="573" t="s">
        <v>187</v>
      </c>
      <c r="C158" s="574"/>
      <c r="D158" s="574"/>
      <c r="E158" s="574"/>
      <c r="F158" s="128"/>
      <c r="G158" s="128"/>
      <c r="H158" s="128"/>
      <c r="I158" s="128"/>
      <c r="J158" s="128"/>
      <c r="K158" s="128"/>
      <c r="L158" s="134"/>
      <c r="M158" s="135"/>
      <c r="N158" s="135"/>
      <c r="O158" s="135"/>
      <c r="P158" s="128"/>
      <c r="Q158" s="134"/>
      <c r="R158" s="136"/>
      <c r="S158" s="104"/>
      <c r="W158" s="38"/>
    </row>
    <row r="159" spans="1:23" ht="23.25" customHeight="1" thickBot="1" x14ac:dyDescent="0.25">
      <c r="A159" s="550"/>
      <c r="B159" s="193" t="s">
        <v>188</v>
      </c>
      <c r="C159" s="208"/>
      <c r="D159" s="208"/>
      <c r="E159" s="208"/>
      <c r="F159" s="209"/>
      <c r="G159" s="209"/>
      <c r="H159" s="209"/>
      <c r="I159" s="209"/>
      <c r="J159" s="209"/>
      <c r="K159" s="209"/>
      <c r="L159" s="210"/>
      <c r="M159" s="211"/>
      <c r="N159" s="211"/>
      <c r="O159" s="211"/>
      <c r="P159" s="127"/>
      <c r="Q159" s="210"/>
      <c r="R159" s="212"/>
      <c r="S159" s="104"/>
      <c r="W159" s="38"/>
    </row>
    <row r="160" spans="1:23" ht="23.25" customHeight="1" thickBot="1" x14ac:dyDescent="0.25">
      <c r="A160" s="550"/>
      <c r="B160" s="217" t="s">
        <v>188</v>
      </c>
      <c r="C160" s="174" t="s">
        <v>156</v>
      </c>
      <c r="D160" s="175" t="s">
        <v>195</v>
      </c>
      <c r="E160" s="218" t="s">
        <v>117</v>
      </c>
      <c r="F160" s="303">
        <f>M160*12</f>
        <v>8603.76</v>
      </c>
      <c r="G160" s="177">
        <f>N160*12</f>
        <v>1368.3600000000001</v>
      </c>
      <c r="H160" s="177">
        <f>O160*12</f>
        <v>3734.2799999999997</v>
      </c>
      <c r="I160" s="177">
        <f>P160*12</f>
        <v>5225.04</v>
      </c>
      <c r="J160" s="177">
        <f>T$126+O160+P160</f>
        <v>1457.0500000000002</v>
      </c>
      <c r="K160" s="304">
        <f>T$126+O160+P160</f>
        <v>1457.0500000000002</v>
      </c>
      <c r="L160" s="300">
        <f>SUM(F160:K160)</f>
        <v>21845.54</v>
      </c>
      <c r="M160" s="299">
        <f>+SUELDO!$C$11</f>
        <v>716.98</v>
      </c>
      <c r="N160" s="179">
        <f>+residencia!$D$12</f>
        <v>114.03</v>
      </c>
      <c r="O160" s="179">
        <f>+DESTINO!$D$8</f>
        <v>311.19</v>
      </c>
      <c r="P160" s="298">
        <f>E160*F$191</f>
        <v>435.42</v>
      </c>
      <c r="Q160" s="343">
        <f>SUM(M160:P160)</f>
        <v>1577.6200000000001</v>
      </c>
      <c r="R160" s="336">
        <f>L160/12</f>
        <v>1820.4616666666668</v>
      </c>
      <c r="S160" s="104"/>
      <c r="W160" s="38"/>
    </row>
    <row r="161" spans="1:23" ht="27.75" customHeight="1" thickBot="1" x14ac:dyDescent="0.25">
      <c r="A161" s="550"/>
      <c r="B161" s="573" t="s">
        <v>190</v>
      </c>
      <c r="C161" s="574"/>
      <c r="D161" s="574"/>
      <c r="E161" s="574"/>
      <c r="F161" s="128"/>
      <c r="G161" s="128"/>
      <c r="H161" s="128"/>
      <c r="I161" s="128"/>
      <c r="J161" s="128"/>
      <c r="K161" s="128"/>
      <c r="L161" s="134"/>
      <c r="M161" s="135"/>
      <c r="N161" s="135"/>
      <c r="O161" s="135"/>
      <c r="P161" s="128"/>
      <c r="Q161" s="134"/>
      <c r="R161" s="136"/>
      <c r="S161" s="104"/>
      <c r="W161" s="38"/>
    </row>
    <row r="162" spans="1:23" ht="23.25" customHeight="1" thickBot="1" x14ac:dyDescent="0.25">
      <c r="A162" s="550"/>
      <c r="B162" s="197" t="s">
        <v>191</v>
      </c>
      <c r="C162" s="203"/>
      <c r="D162" s="203"/>
      <c r="E162" s="203"/>
      <c r="F162" s="204"/>
      <c r="G162" s="204"/>
      <c r="H162" s="204"/>
      <c r="I162" s="204"/>
      <c r="J162" s="204"/>
      <c r="K162" s="204"/>
      <c r="L162" s="205"/>
      <c r="M162" s="206"/>
      <c r="N162" s="206"/>
      <c r="O162" s="206"/>
      <c r="P162" s="204"/>
      <c r="Q162" s="205"/>
      <c r="R162" s="207"/>
      <c r="S162" s="104"/>
      <c r="W162" s="38"/>
    </row>
    <row r="163" spans="1:23" ht="23.25" customHeight="1" thickBot="1" x14ac:dyDescent="0.25">
      <c r="A163" s="551"/>
      <c r="B163" s="217" t="s">
        <v>191</v>
      </c>
      <c r="C163" s="174" t="s">
        <v>156</v>
      </c>
      <c r="D163" s="175" t="s">
        <v>195</v>
      </c>
      <c r="E163" s="218" t="s">
        <v>117</v>
      </c>
      <c r="F163" s="303">
        <f>M163*12</f>
        <v>8603.76</v>
      </c>
      <c r="G163" s="177">
        <f>N163*12</f>
        <v>1368.3600000000001</v>
      </c>
      <c r="H163" s="177">
        <f>O163*12</f>
        <v>3734.2799999999997</v>
      </c>
      <c r="I163" s="177">
        <f>P163*12</f>
        <v>5225.04</v>
      </c>
      <c r="J163" s="177">
        <f>T$126+O163+P163</f>
        <v>1457.0500000000002</v>
      </c>
      <c r="K163" s="304">
        <f>T$126+O163+P163</f>
        <v>1457.0500000000002</v>
      </c>
      <c r="L163" s="300">
        <f>SUM(F163:K163)</f>
        <v>21845.54</v>
      </c>
      <c r="M163" s="299">
        <f>+SUELDO!$C$11</f>
        <v>716.98</v>
      </c>
      <c r="N163" s="179">
        <f>+residencia!$D$12</f>
        <v>114.03</v>
      </c>
      <c r="O163" s="179">
        <f>+DESTINO!$D$8</f>
        <v>311.19</v>
      </c>
      <c r="P163" s="298">
        <f>E163*F$191</f>
        <v>435.42</v>
      </c>
      <c r="Q163" s="343">
        <f>SUM(M163:P163)</f>
        <v>1577.6200000000001</v>
      </c>
      <c r="R163" s="336">
        <f>L163/12</f>
        <v>1820.4616666666668</v>
      </c>
      <c r="S163" s="104"/>
      <c r="W163" s="38"/>
    </row>
    <row r="164" spans="1:23" ht="16.5" customHeight="1" x14ac:dyDescent="0.25">
      <c r="A164" s="41"/>
      <c r="W164" s="38"/>
    </row>
    <row r="165" spans="1:23" ht="16.5" customHeight="1" thickBot="1" x14ac:dyDescent="0.25">
      <c r="W165" s="38"/>
    </row>
    <row r="166" spans="1:23" ht="39.950000000000003" customHeight="1" thickBot="1" x14ac:dyDescent="0.3">
      <c r="A166" s="41"/>
      <c r="C166" s="423"/>
      <c r="D166" s="423"/>
      <c r="E166" s="424"/>
      <c r="F166" s="575" t="str">
        <f>F5</f>
        <v>EUROS AÑO 2024</v>
      </c>
      <c r="G166" s="576"/>
      <c r="H166" s="576"/>
      <c r="I166" s="576"/>
      <c r="J166" s="576"/>
      <c r="K166" s="576"/>
      <c r="L166" s="577"/>
      <c r="M166" s="555" t="str">
        <f>M5</f>
        <v>EUROS MENSUAL 2024</v>
      </c>
      <c r="N166" s="555"/>
      <c r="O166" s="555"/>
      <c r="P166" s="555"/>
      <c r="Q166" s="555"/>
      <c r="R166" s="556"/>
      <c r="W166" s="38"/>
    </row>
    <row r="167" spans="1:23" ht="80.099999999999994" customHeight="1" thickBot="1" x14ac:dyDescent="0.25">
      <c r="A167" s="44" t="s">
        <v>57</v>
      </c>
      <c r="B167" s="108" t="s">
        <v>217</v>
      </c>
      <c r="C167" s="109" t="s">
        <v>59</v>
      </c>
      <c r="D167" s="109" t="s">
        <v>0</v>
      </c>
      <c r="E167" s="334" t="s">
        <v>1</v>
      </c>
      <c r="F167" s="352" t="s">
        <v>2</v>
      </c>
      <c r="G167" s="346" t="s">
        <v>3</v>
      </c>
      <c r="H167" s="346" t="s">
        <v>4</v>
      </c>
      <c r="I167" s="346" t="s">
        <v>332</v>
      </c>
      <c r="J167" s="345" t="s">
        <v>325</v>
      </c>
      <c r="K167" s="364" t="s">
        <v>378</v>
      </c>
      <c r="L167" s="43" t="str">
        <f>L6</f>
        <v>Total 2023 Sin
Prod. Var.</v>
      </c>
      <c r="M167" s="365" t="s">
        <v>2</v>
      </c>
      <c r="N167" s="346" t="s">
        <v>3</v>
      </c>
      <c r="O167" s="346" t="s">
        <v>4</v>
      </c>
      <c r="P167" s="42" t="str">
        <f>P6</f>
        <v xml:space="preserve">Compl.
Específico </v>
      </c>
      <c r="Q167" s="352" t="s">
        <v>330</v>
      </c>
      <c r="R167" s="347" t="s">
        <v>331</v>
      </c>
      <c r="T167" s="326" t="s">
        <v>341</v>
      </c>
      <c r="W167" s="38"/>
    </row>
    <row r="168" spans="1:23" ht="27.75" customHeight="1" thickBot="1" x14ac:dyDescent="0.25">
      <c r="A168" s="550" t="s">
        <v>245</v>
      </c>
      <c r="B168" s="571" t="s">
        <v>194</v>
      </c>
      <c r="C168" s="572"/>
      <c r="D168" s="572"/>
      <c r="E168" s="572"/>
      <c r="F168" s="361"/>
      <c r="G168" s="361"/>
      <c r="H168" s="361"/>
      <c r="I168" s="361"/>
      <c r="J168" s="361"/>
      <c r="K168" s="361"/>
      <c r="L168" s="361"/>
      <c r="M168" s="366"/>
      <c r="N168" s="366"/>
      <c r="O168" s="228"/>
      <c r="P168" s="361"/>
      <c r="Q168" s="361"/>
      <c r="R168" s="363"/>
      <c r="T168" s="331" t="s">
        <v>338</v>
      </c>
      <c r="W168" s="38"/>
    </row>
    <row r="169" spans="1:23" ht="23.25" customHeight="1" thickBot="1" x14ac:dyDescent="0.25">
      <c r="A169" s="550"/>
      <c r="B169" s="197" t="s">
        <v>22</v>
      </c>
      <c r="C169" s="141"/>
      <c r="D169" s="141"/>
      <c r="E169" s="141"/>
      <c r="F169" s="165"/>
      <c r="G169" s="165"/>
      <c r="H169" s="165"/>
      <c r="I169" s="165"/>
      <c r="J169" s="165"/>
      <c r="K169" s="165"/>
      <c r="L169" s="166"/>
      <c r="M169" s="172"/>
      <c r="N169" s="165"/>
      <c r="O169" s="172"/>
      <c r="P169" s="166"/>
      <c r="Q169" s="166"/>
      <c r="R169" s="198"/>
      <c r="T169" s="332">
        <f>+SUELDO!C25</f>
        <v>656.23</v>
      </c>
      <c r="W169" s="38"/>
    </row>
    <row r="170" spans="1:23" ht="23.25" customHeight="1" x14ac:dyDescent="0.2">
      <c r="A170" s="550"/>
      <c r="B170" s="194" t="s">
        <v>246</v>
      </c>
      <c r="C170" s="143" t="s">
        <v>19</v>
      </c>
      <c r="D170" s="144" t="s">
        <v>247</v>
      </c>
      <c r="E170" s="148" t="s">
        <v>228</v>
      </c>
      <c r="F170" s="155">
        <f t="shared" ref="F170:I172" si="10">M170*12</f>
        <v>7874.76</v>
      </c>
      <c r="G170" s="156">
        <f t="shared" si="10"/>
        <v>1208.8799999999999</v>
      </c>
      <c r="H170" s="157">
        <f t="shared" si="10"/>
        <v>3089.88</v>
      </c>
      <c r="I170" s="157">
        <f t="shared" si="10"/>
        <v>4644.4800000000005</v>
      </c>
      <c r="J170" s="158">
        <f>T$169+O170+P170</f>
        <v>1300.76</v>
      </c>
      <c r="K170" s="283">
        <f>T$169+O170+P170</f>
        <v>1300.76</v>
      </c>
      <c r="L170" s="289">
        <f>SUM(F170:K170)</f>
        <v>19419.519999999997</v>
      </c>
      <c r="M170" s="305">
        <f>+SUELDO!$C$12</f>
        <v>656.23</v>
      </c>
      <c r="N170" s="157">
        <f>+residencia!$D$14</f>
        <v>100.74</v>
      </c>
      <c r="O170" s="170">
        <f>+DESTINO!$D$6</f>
        <v>257.49</v>
      </c>
      <c r="P170" s="292">
        <f>E170*F$191</f>
        <v>387.04</v>
      </c>
      <c r="Q170" s="337">
        <f>SUM(M170:P170)</f>
        <v>1401.5</v>
      </c>
      <c r="R170" s="338">
        <f>L170/12</f>
        <v>1618.2933333333331</v>
      </c>
      <c r="S170" s="104"/>
      <c r="W170" s="38"/>
    </row>
    <row r="171" spans="1:23" ht="23.25" customHeight="1" x14ac:dyDescent="0.2">
      <c r="A171" s="550"/>
      <c r="B171" s="195" t="s">
        <v>248</v>
      </c>
      <c r="C171" s="145" t="s">
        <v>19</v>
      </c>
      <c r="D171" s="142" t="s">
        <v>247</v>
      </c>
      <c r="E171" s="149" t="s">
        <v>228</v>
      </c>
      <c r="F171" s="159">
        <f t="shared" si="10"/>
        <v>7874.76</v>
      </c>
      <c r="G171" s="152">
        <f t="shared" si="10"/>
        <v>1208.8799999999999</v>
      </c>
      <c r="H171" s="153">
        <f t="shared" si="10"/>
        <v>3089.88</v>
      </c>
      <c r="I171" s="153">
        <f t="shared" si="10"/>
        <v>4644.4800000000005</v>
      </c>
      <c r="J171" s="154">
        <f>T$169+O171+P171</f>
        <v>1300.76</v>
      </c>
      <c r="K171" s="284">
        <f>T$169+O171+P171</f>
        <v>1300.76</v>
      </c>
      <c r="L171" s="291">
        <f>SUM(F171:K171)</f>
        <v>19419.519999999997</v>
      </c>
      <c r="M171" s="313">
        <f>+SUELDO!$C$12</f>
        <v>656.23</v>
      </c>
      <c r="N171" s="153">
        <f>+residencia!$D$14</f>
        <v>100.74</v>
      </c>
      <c r="O171" s="168">
        <f>+DESTINO!$D$6</f>
        <v>257.49</v>
      </c>
      <c r="P171" s="293">
        <f t="shared" ref="P171:P172" si="11">E171*F$191</f>
        <v>387.04</v>
      </c>
      <c r="Q171" s="341">
        <f>SUM(M171:P171)</f>
        <v>1401.5</v>
      </c>
      <c r="R171" s="342">
        <f>L171/12</f>
        <v>1618.2933333333331</v>
      </c>
      <c r="S171" s="104"/>
      <c r="W171" s="38"/>
    </row>
    <row r="172" spans="1:23" ht="23.25" customHeight="1" thickBot="1" x14ac:dyDescent="0.25">
      <c r="A172" s="550"/>
      <c r="B172" s="196" t="s">
        <v>249</v>
      </c>
      <c r="C172" s="146" t="s">
        <v>19</v>
      </c>
      <c r="D172" s="147" t="s">
        <v>247</v>
      </c>
      <c r="E172" s="150" t="s">
        <v>228</v>
      </c>
      <c r="F172" s="160">
        <f t="shared" si="10"/>
        <v>7874.76</v>
      </c>
      <c r="G172" s="161">
        <f t="shared" si="10"/>
        <v>1208.8799999999999</v>
      </c>
      <c r="H172" s="162">
        <f t="shared" si="10"/>
        <v>3089.88</v>
      </c>
      <c r="I172" s="162">
        <f t="shared" si="10"/>
        <v>4644.4800000000005</v>
      </c>
      <c r="J172" s="163">
        <f>T$169+O172+P172</f>
        <v>1300.76</v>
      </c>
      <c r="K172" s="285">
        <f>T$169+O172+P172</f>
        <v>1300.76</v>
      </c>
      <c r="L172" s="290">
        <f>SUM(F172:K172)</f>
        <v>19419.519999999997</v>
      </c>
      <c r="M172" s="307">
        <f>+SUELDO!$C$12</f>
        <v>656.23</v>
      </c>
      <c r="N172" s="162">
        <f>+residencia!$D$14</f>
        <v>100.74</v>
      </c>
      <c r="O172" s="171">
        <f>+DESTINO!$D$6</f>
        <v>257.49</v>
      </c>
      <c r="P172" s="294">
        <f t="shared" si="11"/>
        <v>387.04</v>
      </c>
      <c r="Q172" s="339">
        <f>SUM(M172:P172)</f>
        <v>1401.5</v>
      </c>
      <c r="R172" s="340">
        <f>L172/12</f>
        <v>1618.2933333333331</v>
      </c>
      <c r="S172" s="104"/>
      <c r="W172" s="38"/>
    </row>
    <row r="173" spans="1:23" ht="27.75" customHeight="1" thickBot="1" x14ac:dyDescent="0.25">
      <c r="A173" s="550"/>
      <c r="B173" s="573" t="s">
        <v>197</v>
      </c>
      <c r="C173" s="574"/>
      <c r="D173" s="574"/>
      <c r="E173" s="574"/>
      <c r="F173" s="128"/>
      <c r="G173" s="128"/>
      <c r="H173" s="128"/>
      <c r="I173" s="128"/>
      <c r="J173" s="128"/>
      <c r="K173" s="128"/>
      <c r="L173" s="134"/>
      <c r="M173" s="135"/>
      <c r="N173" s="135"/>
      <c r="O173" s="135"/>
      <c r="P173" s="173"/>
      <c r="Q173" s="134"/>
      <c r="R173" s="136"/>
      <c r="S173" s="104"/>
      <c r="T173"/>
      <c r="W173" s="38"/>
    </row>
    <row r="174" spans="1:23" ht="23.25" customHeight="1" thickBot="1" x14ac:dyDescent="0.25">
      <c r="A174" s="550"/>
      <c r="B174" s="193" t="s">
        <v>198</v>
      </c>
      <c r="C174" s="181"/>
      <c r="D174" s="181"/>
      <c r="E174" s="181"/>
      <c r="F174" s="130"/>
      <c r="G174" s="130"/>
      <c r="H174" s="130"/>
      <c r="I174" s="130"/>
      <c r="J174" s="130"/>
      <c r="K174" s="130"/>
      <c r="L174" s="182"/>
      <c r="M174" s="183"/>
      <c r="N174" s="183"/>
      <c r="O174" s="183"/>
      <c r="P174" s="184"/>
      <c r="Q174" s="182"/>
      <c r="R174" s="185"/>
      <c r="S174" s="104"/>
      <c r="T174"/>
      <c r="W174" s="38"/>
    </row>
    <row r="175" spans="1:23" ht="23.25" customHeight="1" x14ac:dyDescent="0.2">
      <c r="A175" s="550"/>
      <c r="B175" s="194" t="s">
        <v>198</v>
      </c>
      <c r="C175" s="190" t="s">
        <v>19</v>
      </c>
      <c r="D175" s="144" t="s">
        <v>247</v>
      </c>
      <c r="E175" s="148" t="s">
        <v>228</v>
      </c>
      <c r="F175" s="155">
        <f t="shared" ref="F175:I177" si="12">M175*12</f>
        <v>7874.76</v>
      </c>
      <c r="G175" s="156">
        <f t="shared" si="12"/>
        <v>1208.8799999999999</v>
      </c>
      <c r="H175" s="157">
        <f t="shared" si="12"/>
        <v>3089.88</v>
      </c>
      <c r="I175" s="157">
        <f t="shared" si="12"/>
        <v>4644.4800000000005</v>
      </c>
      <c r="J175" s="158">
        <f>T$169+O175+P175</f>
        <v>1300.76</v>
      </c>
      <c r="K175" s="283">
        <f>T$169+O175+P175</f>
        <v>1300.76</v>
      </c>
      <c r="L175" s="289">
        <f>SUM(F175:K175)</f>
        <v>19419.519999999997</v>
      </c>
      <c r="M175" s="305">
        <f>+SUELDO!$C$12</f>
        <v>656.23</v>
      </c>
      <c r="N175" s="157">
        <f>+residencia!$D$14</f>
        <v>100.74</v>
      </c>
      <c r="O175" s="170">
        <f>+DESTINO!$D$6</f>
        <v>257.49</v>
      </c>
      <c r="P175" s="292">
        <f t="shared" ref="P175:P177" si="13">E175*F$191</f>
        <v>387.04</v>
      </c>
      <c r="Q175" s="337">
        <f>SUM(M175:P175)</f>
        <v>1401.5</v>
      </c>
      <c r="R175" s="338">
        <f>L175/12</f>
        <v>1618.2933333333331</v>
      </c>
      <c r="S175" s="104"/>
      <c r="T175"/>
      <c r="W175" s="38"/>
    </row>
    <row r="176" spans="1:23" ht="23.25" customHeight="1" x14ac:dyDescent="0.2">
      <c r="A176" s="550"/>
      <c r="B176" s="195" t="s">
        <v>250</v>
      </c>
      <c r="C176" s="191" t="s">
        <v>19</v>
      </c>
      <c r="D176" s="142" t="s">
        <v>247</v>
      </c>
      <c r="E176" s="149" t="s">
        <v>228</v>
      </c>
      <c r="F176" s="159">
        <f t="shared" si="12"/>
        <v>7874.76</v>
      </c>
      <c r="G176" s="152">
        <f t="shared" si="12"/>
        <v>1208.8799999999999</v>
      </c>
      <c r="H176" s="153">
        <f t="shared" si="12"/>
        <v>3089.88</v>
      </c>
      <c r="I176" s="153">
        <f t="shared" si="12"/>
        <v>4644.4800000000005</v>
      </c>
      <c r="J176" s="154">
        <f>T$169+O176+P176</f>
        <v>1300.76</v>
      </c>
      <c r="K176" s="284">
        <f>T$169+O176+P176</f>
        <v>1300.76</v>
      </c>
      <c r="L176" s="291">
        <f>SUM(F176:K176)</f>
        <v>19419.519999999997</v>
      </c>
      <c r="M176" s="313">
        <f>+SUELDO!$C$12</f>
        <v>656.23</v>
      </c>
      <c r="N176" s="153">
        <f>+residencia!$D$14</f>
        <v>100.74</v>
      </c>
      <c r="O176" s="168">
        <f>+DESTINO!$D$6</f>
        <v>257.49</v>
      </c>
      <c r="P176" s="293">
        <f t="shared" si="13"/>
        <v>387.04</v>
      </c>
      <c r="Q176" s="341">
        <f>SUM(M176:P176)</f>
        <v>1401.5</v>
      </c>
      <c r="R176" s="342">
        <f>L176/12</f>
        <v>1618.2933333333331</v>
      </c>
      <c r="S176" s="104"/>
      <c r="T176"/>
      <c r="W176" s="38"/>
    </row>
    <row r="177" spans="1:23" ht="23.25" customHeight="1" thickBot="1" x14ac:dyDescent="0.25">
      <c r="A177" s="550"/>
      <c r="B177" s="196" t="s">
        <v>200</v>
      </c>
      <c r="C177" s="192" t="s">
        <v>19</v>
      </c>
      <c r="D177" s="147" t="s">
        <v>247</v>
      </c>
      <c r="E177" s="150" t="s">
        <v>228</v>
      </c>
      <c r="F177" s="160">
        <f t="shared" si="12"/>
        <v>7874.76</v>
      </c>
      <c r="G177" s="161">
        <f t="shared" si="12"/>
        <v>1208.8799999999999</v>
      </c>
      <c r="H177" s="162">
        <f t="shared" si="12"/>
        <v>3089.88</v>
      </c>
      <c r="I177" s="162">
        <f t="shared" si="12"/>
        <v>4644.4800000000005</v>
      </c>
      <c r="J177" s="163">
        <f>T$169+O177+P177</f>
        <v>1300.76</v>
      </c>
      <c r="K177" s="285">
        <f>T$169+O177+P177</f>
        <v>1300.76</v>
      </c>
      <c r="L177" s="290">
        <f>SUM(F177:K177)</f>
        <v>19419.519999999997</v>
      </c>
      <c r="M177" s="307">
        <f>+SUELDO!$C$12</f>
        <v>656.23</v>
      </c>
      <c r="N177" s="162">
        <f>+residencia!$D$14</f>
        <v>100.74</v>
      </c>
      <c r="O177" s="171">
        <f>+DESTINO!$D$6</f>
        <v>257.49</v>
      </c>
      <c r="P177" s="294">
        <f t="shared" si="13"/>
        <v>387.04</v>
      </c>
      <c r="Q177" s="339">
        <f>SUM(M177:P177)</f>
        <v>1401.5</v>
      </c>
      <c r="R177" s="340">
        <f>L177/12</f>
        <v>1618.2933333333331</v>
      </c>
      <c r="S177" s="104"/>
      <c r="T177"/>
      <c r="W177" s="38"/>
    </row>
    <row r="178" spans="1:23" ht="23.25" customHeight="1" thickBot="1" x14ac:dyDescent="0.25">
      <c r="A178" s="550"/>
      <c r="B178" s="117" t="s">
        <v>22</v>
      </c>
      <c r="C178" s="181"/>
      <c r="D178" s="181"/>
      <c r="E178" s="181"/>
      <c r="F178" s="130"/>
      <c r="G178" s="130"/>
      <c r="H178" s="130"/>
      <c r="I178" s="130"/>
      <c r="J178" s="130"/>
      <c r="K178" s="130"/>
      <c r="L178" s="182"/>
      <c r="M178" s="183"/>
      <c r="N178" s="186"/>
      <c r="O178" s="183"/>
      <c r="P178" s="130"/>
      <c r="Q178" s="182"/>
      <c r="R178" s="187"/>
      <c r="S178" s="104"/>
      <c r="T178"/>
      <c r="W178" s="38"/>
    </row>
    <row r="179" spans="1:23" ht="23.25" customHeight="1" thickBot="1" x14ac:dyDescent="0.25">
      <c r="A179" s="553"/>
      <c r="B179" s="50" t="s">
        <v>244</v>
      </c>
      <c r="C179" s="174" t="s">
        <v>19</v>
      </c>
      <c r="D179" s="175" t="s">
        <v>247</v>
      </c>
      <c r="E179" s="189" t="s">
        <v>228</v>
      </c>
      <c r="F179" s="286">
        <f>M179*12</f>
        <v>7874.76</v>
      </c>
      <c r="G179" s="176">
        <f>N179*12</f>
        <v>1208.8799999999999</v>
      </c>
      <c r="H179" s="177">
        <f>O179*12</f>
        <v>3089.88</v>
      </c>
      <c r="I179" s="177">
        <f>P179*12</f>
        <v>4644.4800000000005</v>
      </c>
      <c r="J179" s="178">
        <f>T$169+O179+P179</f>
        <v>1300.76</v>
      </c>
      <c r="K179" s="476">
        <f>T$169+O179+P179</f>
        <v>1300.76</v>
      </c>
      <c r="L179" s="295">
        <f>SUM(F179:K179)</f>
        <v>19419.519999999997</v>
      </c>
      <c r="M179" s="303">
        <f>+SUELDO!$C$12</f>
        <v>656.23</v>
      </c>
      <c r="N179" s="177">
        <f>+residencia!$D$14</f>
        <v>100.74</v>
      </c>
      <c r="O179" s="179">
        <f>+DESTINO!$D$6</f>
        <v>257.49</v>
      </c>
      <c r="P179" s="298">
        <f>E179*F$191</f>
        <v>387.04</v>
      </c>
      <c r="Q179" s="343">
        <f>SUM(M179:P179)</f>
        <v>1401.5</v>
      </c>
      <c r="R179" s="336">
        <f>L179/12</f>
        <v>1618.2933333333331</v>
      </c>
      <c r="S179" s="104"/>
      <c r="T179"/>
      <c r="W179" s="38"/>
    </row>
    <row r="180" spans="1:23" ht="27.75" customHeight="1" thickBot="1" x14ac:dyDescent="0.25">
      <c r="A180" s="550"/>
      <c r="B180" s="585" t="s">
        <v>203</v>
      </c>
      <c r="C180" s="574"/>
      <c r="D180" s="574"/>
      <c r="E180" s="574"/>
      <c r="F180" s="128"/>
      <c r="G180" s="128"/>
      <c r="H180" s="128"/>
      <c r="I180" s="128"/>
      <c r="J180" s="128"/>
      <c r="K180" s="128"/>
      <c r="L180" s="134"/>
      <c r="M180" s="135"/>
      <c r="N180" s="135"/>
      <c r="O180" s="135"/>
      <c r="P180" s="173"/>
      <c r="Q180" s="134"/>
      <c r="R180" s="136"/>
      <c r="T180"/>
      <c r="W180" s="38"/>
    </row>
    <row r="181" spans="1:23" ht="23.25" customHeight="1" thickBot="1" x14ac:dyDescent="0.25">
      <c r="A181" s="550"/>
      <c r="B181" s="197" t="s">
        <v>24</v>
      </c>
      <c r="C181" s="141"/>
      <c r="D181" s="141"/>
      <c r="E181" s="141"/>
      <c r="F181" s="151"/>
      <c r="G181" s="151"/>
      <c r="H181" s="151"/>
      <c r="I181" s="151"/>
      <c r="J181" s="151"/>
      <c r="K181" s="151"/>
      <c r="L181" s="164"/>
      <c r="M181" s="165"/>
      <c r="N181" s="165"/>
      <c r="O181" s="165"/>
      <c r="P181" s="166"/>
      <c r="Q181" s="164"/>
      <c r="R181" s="167"/>
      <c r="T181"/>
      <c r="W181" s="38"/>
    </row>
    <row r="182" spans="1:23" ht="23.25" customHeight="1" x14ac:dyDescent="0.2">
      <c r="A182" s="550"/>
      <c r="B182" s="194" t="s">
        <v>18</v>
      </c>
      <c r="C182" s="190" t="s">
        <v>19</v>
      </c>
      <c r="D182" s="144" t="s">
        <v>247</v>
      </c>
      <c r="E182" s="148" t="s">
        <v>228</v>
      </c>
      <c r="F182" s="155">
        <f>M182*12</f>
        <v>7874.76</v>
      </c>
      <c r="G182" s="156">
        <f>N182*12</f>
        <v>1208.8799999999999</v>
      </c>
      <c r="H182" s="157">
        <f>O182*12</f>
        <v>3089.88</v>
      </c>
      <c r="I182" s="157">
        <f>P182*12</f>
        <v>4644.4800000000005</v>
      </c>
      <c r="J182" s="158">
        <f>T$169+O182+P182</f>
        <v>1300.76</v>
      </c>
      <c r="K182" s="283">
        <f>T$169+O182+P182</f>
        <v>1300.76</v>
      </c>
      <c r="L182" s="289">
        <f>SUM(F182:K182)</f>
        <v>19419.519999999997</v>
      </c>
      <c r="M182" s="305">
        <f>+SUELDO!$C$12</f>
        <v>656.23</v>
      </c>
      <c r="N182" s="157">
        <f>+residencia!$D$14</f>
        <v>100.74</v>
      </c>
      <c r="O182" s="170">
        <f>+DESTINO!$D$6</f>
        <v>257.49</v>
      </c>
      <c r="P182" s="292">
        <f t="shared" ref="P182:P186" si="14">E182*F$191</f>
        <v>387.04</v>
      </c>
      <c r="Q182" s="337">
        <f>SUM(M182:P182)</f>
        <v>1401.5</v>
      </c>
      <c r="R182" s="338">
        <f>L182/12</f>
        <v>1618.2933333333331</v>
      </c>
      <c r="S182" s="104"/>
      <c r="T182"/>
      <c r="W182" s="38"/>
    </row>
    <row r="183" spans="1:23" ht="23.25" customHeight="1" x14ac:dyDescent="0.2">
      <c r="A183" s="550"/>
      <c r="B183" s="195" t="s">
        <v>251</v>
      </c>
      <c r="C183" s="191" t="s">
        <v>19</v>
      </c>
      <c r="D183" s="142" t="s">
        <v>195</v>
      </c>
      <c r="E183" s="149">
        <v>21</v>
      </c>
      <c r="F183" s="159">
        <f t="shared" ref="F183:I186" si="15">M183*12</f>
        <v>7874.76</v>
      </c>
      <c r="G183" s="152">
        <f t="shared" si="15"/>
        <v>1208.8799999999999</v>
      </c>
      <c r="H183" s="152">
        <f t="shared" si="15"/>
        <v>3734.2799999999997</v>
      </c>
      <c r="I183" s="152">
        <f t="shared" si="15"/>
        <v>6095.88</v>
      </c>
      <c r="J183" s="154">
        <f>T$169+O183+P183</f>
        <v>1475.41</v>
      </c>
      <c r="K183" s="284">
        <f>T$169+O183+P183</f>
        <v>1475.41</v>
      </c>
      <c r="L183" s="291">
        <f>SUM(F183:K183)</f>
        <v>21864.62</v>
      </c>
      <c r="M183" s="313">
        <f>+SUELDO!$C$12</f>
        <v>656.23</v>
      </c>
      <c r="N183" s="153">
        <f>+residencia!$D$14</f>
        <v>100.74</v>
      </c>
      <c r="O183" s="169">
        <f>+DESTINO!$D$8</f>
        <v>311.19</v>
      </c>
      <c r="P183" s="293">
        <f t="shared" si="14"/>
        <v>507.99</v>
      </c>
      <c r="Q183" s="341">
        <f>SUM(M183:P183)</f>
        <v>1576.15</v>
      </c>
      <c r="R183" s="342">
        <f>L183/12</f>
        <v>1822.0516666666665</v>
      </c>
      <c r="S183" s="104"/>
      <c r="T183"/>
      <c r="W183" s="38"/>
    </row>
    <row r="184" spans="1:23" ht="23.25" customHeight="1" x14ac:dyDescent="0.2">
      <c r="A184" s="550"/>
      <c r="B184" s="195" t="s">
        <v>24</v>
      </c>
      <c r="C184" s="191" t="s">
        <v>19</v>
      </c>
      <c r="D184" s="142" t="s">
        <v>247</v>
      </c>
      <c r="E184" s="149" t="s">
        <v>228</v>
      </c>
      <c r="F184" s="159">
        <f>M184*12</f>
        <v>7874.76</v>
      </c>
      <c r="G184" s="152">
        <f>N184*12</f>
        <v>1208.8799999999999</v>
      </c>
      <c r="H184" s="153">
        <f>O184*12</f>
        <v>3089.88</v>
      </c>
      <c r="I184" s="153">
        <f>P184*12</f>
        <v>4644.4800000000005</v>
      </c>
      <c r="J184" s="154">
        <f>T$169+O184+P184</f>
        <v>1300.76</v>
      </c>
      <c r="K184" s="284">
        <f>T$169+O184+P184</f>
        <v>1300.76</v>
      </c>
      <c r="L184" s="291">
        <f>SUM(F184:K184)</f>
        <v>19419.519999999997</v>
      </c>
      <c r="M184" s="313">
        <f>+SUELDO!$C$12</f>
        <v>656.23</v>
      </c>
      <c r="N184" s="153">
        <f>+residencia!$D$14</f>
        <v>100.74</v>
      </c>
      <c r="O184" s="168">
        <f>+DESTINO!$D$6</f>
        <v>257.49</v>
      </c>
      <c r="P184" s="293">
        <f t="shared" si="14"/>
        <v>387.04</v>
      </c>
      <c r="Q184" s="341">
        <f>SUM(M184:P184)</f>
        <v>1401.5</v>
      </c>
      <c r="R184" s="342">
        <f>L184/12</f>
        <v>1618.2933333333331</v>
      </c>
      <c r="S184" s="104"/>
      <c r="T184"/>
      <c r="W184" s="38"/>
    </row>
    <row r="185" spans="1:23" ht="23.25" customHeight="1" x14ac:dyDescent="0.2">
      <c r="A185" s="550"/>
      <c r="B185" s="195" t="s">
        <v>252</v>
      </c>
      <c r="C185" s="191" t="s">
        <v>19</v>
      </c>
      <c r="D185" s="142" t="s">
        <v>247</v>
      </c>
      <c r="E185" s="149" t="s">
        <v>228</v>
      </c>
      <c r="F185" s="159">
        <f>M185*12</f>
        <v>7874.76</v>
      </c>
      <c r="G185" s="152">
        <f>N185*12</f>
        <v>1208.8799999999999</v>
      </c>
      <c r="H185" s="153">
        <f t="shared" si="15"/>
        <v>3089.88</v>
      </c>
      <c r="I185" s="153">
        <f t="shared" si="15"/>
        <v>4644.4800000000005</v>
      </c>
      <c r="J185" s="154">
        <f>T$169+O185+P185</f>
        <v>1300.76</v>
      </c>
      <c r="K185" s="284">
        <f>T$169+O185+P185</f>
        <v>1300.76</v>
      </c>
      <c r="L185" s="291">
        <f>SUM(F185:K185)</f>
        <v>19419.519999999997</v>
      </c>
      <c r="M185" s="313">
        <f>+SUELDO!$C$12</f>
        <v>656.23</v>
      </c>
      <c r="N185" s="153">
        <f>+residencia!$D$14</f>
        <v>100.74</v>
      </c>
      <c r="O185" s="168">
        <f>+DESTINO!$D$6</f>
        <v>257.49</v>
      </c>
      <c r="P185" s="293">
        <f t="shared" si="14"/>
        <v>387.04</v>
      </c>
      <c r="Q185" s="341">
        <f>SUM(M185:P185)</f>
        <v>1401.5</v>
      </c>
      <c r="R185" s="342">
        <f>L185/12</f>
        <v>1618.2933333333331</v>
      </c>
      <c r="S185" s="104"/>
      <c r="T185"/>
      <c r="W185" s="38"/>
    </row>
    <row r="186" spans="1:23" ht="23.25" customHeight="1" thickBot="1" x14ac:dyDescent="0.25">
      <c r="A186" s="551"/>
      <c r="B186" s="196" t="s">
        <v>253</v>
      </c>
      <c r="C186" s="192" t="s">
        <v>19</v>
      </c>
      <c r="D186" s="147" t="s">
        <v>247</v>
      </c>
      <c r="E186" s="150" t="s">
        <v>228</v>
      </c>
      <c r="F186" s="160">
        <f>M186*12</f>
        <v>7874.76</v>
      </c>
      <c r="G186" s="161">
        <f>N186*12</f>
        <v>1208.8799999999999</v>
      </c>
      <c r="H186" s="162">
        <f t="shared" si="15"/>
        <v>3089.88</v>
      </c>
      <c r="I186" s="162">
        <f t="shared" si="15"/>
        <v>4644.4800000000005</v>
      </c>
      <c r="J186" s="163">
        <f>T$169+O186+P186</f>
        <v>1300.76</v>
      </c>
      <c r="K186" s="285">
        <f>T$169+O186+P186</f>
        <v>1300.76</v>
      </c>
      <c r="L186" s="290">
        <f>SUM(F186:K186)</f>
        <v>19419.519999999997</v>
      </c>
      <c r="M186" s="307">
        <f>+SUELDO!$C$12</f>
        <v>656.23</v>
      </c>
      <c r="N186" s="162">
        <f>+residencia!$D$14</f>
        <v>100.74</v>
      </c>
      <c r="O186" s="171">
        <f>+DESTINO!$D$6</f>
        <v>257.49</v>
      </c>
      <c r="P186" s="294">
        <f t="shared" si="14"/>
        <v>387.04</v>
      </c>
      <c r="Q186" s="339">
        <f>SUM(M186:P186)</f>
        <v>1401.5</v>
      </c>
      <c r="R186" s="340">
        <f>L186/12</f>
        <v>1618.2933333333331</v>
      </c>
      <c r="S186" s="104"/>
      <c r="W186" s="38"/>
    </row>
    <row r="187" spans="1:23" ht="15.75" x14ac:dyDescent="0.25">
      <c r="A187" s="41"/>
    </row>
    <row r="188" spans="1:23" ht="15.75" x14ac:dyDescent="0.25">
      <c r="A188" s="41"/>
    </row>
    <row r="189" spans="1:23" ht="15.75" x14ac:dyDescent="0.25">
      <c r="A189" s="41"/>
      <c r="E189" s="21"/>
    </row>
    <row r="190" spans="1:23" ht="15.75" customHeight="1" x14ac:dyDescent="0.2">
      <c r="F190" s="485" t="s">
        <v>284</v>
      </c>
    </row>
    <row r="191" spans="1:23" ht="18" customHeight="1" x14ac:dyDescent="0.2">
      <c r="F191" s="485">
        <v>24.19</v>
      </c>
    </row>
  </sheetData>
  <sortState xmlns:xlrd2="http://schemas.microsoft.com/office/spreadsheetml/2017/richdata2" ref="T88:U108">
    <sortCondition descending="1" ref="T11:T31"/>
  </sortState>
  <mergeCells count="40">
    <mergeCell ref="A2:R3"/>
    <mergeCell ref="F5:L5"/>
    <mergeCell ref="F78:L78"/>
    <mergeCell ref="F122:L122"/>
    <mergeCell ref="B42:E42"/>
    <mergeCell ref="B49:E49"/>
    <mergeCell ref="B52:E52"/>
    <mergeCell ref="B64:E64"/>
    <mergeCell ref="B71:E71"/>
    <mergeCell ref="F40:L40"/>
    <mergeCell ref="M5:R5"/>
    <mergeCell ref="M40:R40"/>
    <mergeCell ref="M78:R78"/>
    <mergeCell ref="M122:R122"/>
    <mergeCell ref="A42:A75"/>
    <mergeCell ref="B55:E55"/>
    <mergeCell ref="B58:E58"/>
    <mergeCell ref="A168:A186"/>
    <mergeCell ref="B168:E168"/>
    <mergeCell ref="B173:E173"/>
    <mergeCell ref="B180:E180"/>
    <mergeCell ref="A7:A37"/>
    <mergeCell ref="B7:E7"/>
    <mergeCell ref="B14:E14"/>
    <mergeCell ref="B24:E24"/>
    <mergeCell ref="B32:E32"/>
    <mergeCell ref="B35:E35"/>
    <mergeCell ref="M166:R166"/>
    <mergeCell ref="A80:A119"/>
    <mergeCell ref="A124:A163"/>
    <mergeCell ref="B124:E124"/>
    <mergeCell ref="B128:E128"/>
    <mergeCell ref="B131:E131"/>
    <mergeCell ref="B158:E158"/>
    <mergeCell ref="B143:E143"/>
    <mergeCell ref="B154:E154"/>
    <mergeCell ref="B146:E146"/>
    <mergeCell ref="B161:E161"/>
    <mergeCell ref="B149:E149"/>
    <mergeCell ref="F166:L166"/>
  </mergeCells>
  <phoneticPr fontId="21" type="noConversion"/>
  <pageMargins left="0" right="0.78740157480314965" top="0" bottom="0" header="0" footer="0"/>
  <pageSetup paperSize="8" scale="70" orientation="landscape" r:id="rId1"/>
  <headerFooter alignWithMargins="0">
    <oddFooter>&amp;C&amp;P/&amp;N&amp;R&amp;D</oddFooter>
  </headerFooter>
  <rowBreaks count="3" manualBreakCount="3">
    <brk id="38" max="16383" man="1"/>
    <brk id="76" max="16383" man="1"/>
    <brk id="164" max="16383" man="1"/>
  </rowBreaks>
  <ignoredErrors>
    <ignoredError sqref="D126:E127 D130:E130 D133:E134 D87:E88 D184:E18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28"/>
  <sheetViews>
    <sheetView workbookViewId="0">
      <selection activeCell="C25" sqref="C25"/>
    </sheetView>
  </sheetViews>
  <sheetFormatPr baseColWidth="10" defaultRowHeight="12.75" x14ac:dyDescent="0.2"/>
  <cols>
    <col min="1" max="1" width="3.140625" customWidth="1"/>
    <col min="2" max="3" width="45.7109375" customWidth="1"/>
    <col min="4" max="4" width="14.85546875" customWidth="1"/>
  </cols>
  <sheetData>
    <row r="1" spans="2:6" ht="15.95" customHeight="1" thickBot="1" x14ac:dyDescent="0.25"/>
    <row r="2" spans="2:6" ht="15" customHeight="1" x14ac:dyDescent="0.2">
      <c r="B2" s="588" t="s">
        <v>406</v>
      </c>
      <c r="C2" s="589"/>
      <c r="D2" s="374"/>
    </row>
    <row r="3" spans="2:6" ht="15" customHeight="1" x14ac:dyDescent="0.2">
      <c r="B3" s="590"/>
      <c r="C3" s="591"/>
      <c r="D3" s="374"/>
    </row>
    <row r="4" spans="2:6" ht="15" customHeight="1" x14ac:dyDescent="0.2">
      <c r="B4" s="590"/>
      <c r="C4" s="591"/>
      <c r="D4" s="374"/>
    </row>
    <row r="5" spans="2:6" ht="15" customHeight="1" thickBot="1" x14ac:dyDescent="0.25">
      <c r="B5" s="592"/>
      <c r="C5" s="593"/>
      <c r="D5" s="371"/>
    </row>
    <row r="6" spans="2:6" ht="15" customHeight="1" thickBot="1" x14ac:dyDescent="0.25">
      <c r="B6" s="587"/>
      <c r="C6" s="587"/>
    </row>
    <row r="7" spans="2:6" s="13" customFormat="1" ht="21.95" customHeight="1" thickBot="1" x14ac:dyDescent="0.25">
      <c r="B7" s="375" t="s">
        <v>25</v>
      </c>
      <c r="C7" s="372" t="s">
        <v>26</v>
      </c>
    </row>
    <row r="8" spans="2:6" s="13" customFormat="1" ht="21.95" customHeight="1" thickBot="1" x14ac:dyDescent="0.25">
      <c r="B8" s="377" t="s">
        <v>64</v>
      </c>
      <c r="C8" s="376">
        <v>1326.9</v>
      </c>
    </row>
    <row r="9" spans="2:6" s="13" customFormat="1" ht="21.95" customHeight="1" thickBot="1" x14ac:dyDescent="0.25">
      <c r="B9" s="378" t="s">
        <v>87</v>
      </c>
      <c r="C9" s="376">
        <v>1147.3499999999999</v>
      </c>
      <c r="F9" s="21"/>
    </row>
    <row r="10" spans="2:6" s="13" customFormat="1" ht="21.95" customHeight="1" thickBot="1" x14ac:dyDescent="0.25">
      <c r="B10" s="378" t="s">
        <v>116</v>
      </c>
      <c r="C10" s="376">
        <v>861.46</v>
      </c>
      <c r="F10" s="21"/>
    </row>
    <row r="11" spans="2:6" s="13" customFormat="1" ht="21.95" customHeight="1" thickBot="1" x14ac:dyDescent="0.25">
      <c r="B11" s="378" t="s">
        <v>156</v>
      </c>
      <c r="C11" s="376">
        <v>716.98</v>
      </c>
      <c r="F11" s="21"/>
    </row>
    <row r="12" spans="2:6" s="13" customFormat="1" ht="21.95" customHeight="1" thickBot="1" x14ac:dyDescent="0.25">
      <c r="B12" s="379" t="s">
        <v>19</v>
      </c>
      <c r="C12" s="376">
        <v>656.23</v>
      </c>
      <c r="F12" s="21"/>
    </row>
    <row r="13" spans="2:6" ht="21.95" customHeight="1" x14ac:dyDescent="0.2">
      <c r="F13" s="38"/>
    </row>
    <row r="14" spans="2:6" ht="21.95" customHeight="1" thickBot="1" x14ac:dyDescent="0.25">
      <c r="F14" s="38"/>
    </row>
    <row r="15" spans="2:6" ht="15" customHeight="1" x14ac:dyDescent="0.2">
      <c r="B15" s="588" t="s">
        <v>409</v>
      </c>
      <c r="C15" s="589"/>
      <c r="D15" s="374"/>
    </row>
    <row r="16" spans="2:6" ht="15" customHeight="1" x14ac:dyDescent="0.2">
      <c r="B16" s="590"/>
      <c r="C16" s="591"/>
      <c r="D16" s="374"/>
    </row>
    <row r="17" spans="2:4" ht="15" customHeight="1" x14ac:dyDescent="0.2">
      <c r="B17" s="590"/>
      <c r="C17" s="591"/>
      <c r="D17" s="374"/>
    </row>
    <row r="18" spans="2:4" ht="15" customHeight="1" thickBot="1" x14ac:dyDescent="0.25">
      <c r="B18" s="592"/>
      <c r="C18" s="593"/>
      <c r="D18" s="374"/>
    </row>
    <row r="19" spans="2:4" ht="15" customHeight="1" thickBot="1" x14ac:dyDescent="0.25">
      <c r="B19" s="594"/>
      <c r="C19" s="594"/>
    </row>
    <row r="20" spans="2:4" ht="21.95" customHeight="1" thickBot="1" x14ac:dyDescent="0.3">
      <c r="B20" s="369" t="s">
        <v>25</v>
      </c>
      <c r="C20" s="369" t="s">
        <v>26</v>
      </c>
    </row>
    <row r="21" spans="2:4" ht="21.95" customHeight="1" thickBot="1" x14ac:dyDescent="0.25">
      <c r="B21" s="377" t="s">
        <v>64</v>
      </c>
      <c r="C21" s="376">
        <v>818.82</v>
      </c>
    </row>
    <row r="22" spans="2:4" ht="21.95" customHeight="1" thickBot="1" x14ac:dyDescent="0.25">
      <c r="B22" s="378" t="s">
        <v>87</v>
      </c>
      <c r="C22" s="376">
        <v>836.78</v>
      </c>
    </row>
    <row r="23" spans="2:4" ht="21.95" customHeight="1" thickBot="1" x14ac:dyDescent="0.25">
      <c r="B23" s="378" t="s">
        <v>116</v>
      </c>
      <c r="C23" s="376">
        <v>744.56</v>
      </c>
    </row>
    <row r="24" spans="2:4" ht="21.95" customHeight="1" thickBot="1" x14ac:dyDescent="0.25">
      <c r="B24" s="378" t="s">
        <v>156</v>
      </c>
      <c r="C24" s="376">
        <v>710.44</v>
      </c>
    </row>
    <row r="25" spans="2:4" ht="21.95" customHeight="1" thickBot="1" x14ac:dyDescent="0.25">
      <c r="B25" s="379" t="s">
        <v>19</v>
      </c>
      <c r="C25" s="376">
        <v>656.23</v>
      </c>
    </row>
    <row r="28" spans="2:4" ht="16.5" customHeight="1" x14ac:dyDescent="0.25">
      <c r="B28" s="586"/>
      <c r="C28" s="586"/>
    </row>
  </sheetData>
  <mergeCells count="5">
    <mergeCell ref="B28:C28"/>
    <mergeCell ref="B6:C6"/>
    <mergeCell ref="B2:C5"/>
    <mergeCell ref="B15:C18"/>
    <mergeCell ref="B19:C19"/>
  </mergeCells>
  <phoneticPr fontId="21" type="noConversion"/>
  <pageMargins left="0.74803149606299213" right="0.74803149606299213" top="0.98425196850393704" bottom="0.98425196850393704" header="0" footer="0"/>
  <pageSetup paperSize="9" scale="94" orientation="landscape"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B1:C10"/>
  <sheetViews>
    <sheetView workbookViewId="0">
      <selection activeCell="F7" sqref="F7"/>
    </sheetView>
  </sheetViews>
  <sheetFormatPr baseColWidth="10" defaultRowHeight="12.75" x14ac:dyDescent="0.2"/>
  <cols>
    <col min="1" max="1" width="3.140625" customWidth="1"/>
    <col min="2" max="2" width="43.5703125" customWidth="1"/>
    <col min="3" max="3" width="14" customWidth="1"/>
  </cols>
  <sheetData>
    <row r="1" spans="2:3" ht="15.95" customHeight="1" thickBot="1" x14ac:dyDescent="0.25">
      <c r="B1" s="8"/>
      <c r="C1" s="8"/>
    </row>
    <row r="2" spans="2:3" ht="72" customHeight="1" thickBot="1" x14ac:dyDescent="0.25">
      <c r="B2" s="597" t="s">
        <v>391</v>
      </c>
      <c r="C2" s="598"/>
    </row>
    <row r="3" spans="2:3" ht="16.5" customHeight="1" thickBot="1" x14ac:dyDescent="0.25">
      <c r="B3" s="95"/>
      <c r="C3" s="95"/>
    </row>
    <row r="4" spans="2:3" ht="31.5" customHeight="1" thickBot="1" x14ac:dyDescent="0.25">
      <c r="B4" s="327" t="s">
        <v>25</v>
      </c>
      <c r="C4" s="328" t="s">
        <v>390</v>
      </c>
    </row>
    <row r="5" spans="2:3" x14ac:dyDescent="0.2">
      <c r="B5" s="595" t="s">
        <v>342</v>
      </c>
      <c r="C5" s="599">
        <v>24.19</v>
      </c>
    </row>
    <row r="6" spans="2:3" ht="21.75" customHeight="1" thickBot="1" x14ac:dyDescent="0.25">
      <c r="B6" s="596"/>
      <c r="C6" s="600"/>
    </row>
    <row r="10" spans="2:3" ht="15.75" x14ac:dyDescent="0.2">
      <c r="B10" s="140"/>
      <c r="C10" s="140"/>
    </row>
  </sheetData>
  <mergeCells count="3">
    <mergeCell ref="B5:B6"/>
    <mergeCell ref="B2:C2"/>
    <mergeCell ref="C5:C6"/>
  </mergeCells>
  <phoneticPr fontId="21" type="noConversion"/>
  <pageMargins left="0.74803149606299213" right="0.74803149606299213" top="0.98425196850393704" bottom="0.98425196850393704" header="0" footer="0"/>
  <pageSetup paperSize="9" orientation="portrait" r:id="rId1"/>
  <headerFooter alignWithMargins="0">
    <oddFooter>&amp;R&amp;D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6"/>
  <sheetViews>
    <sheetView workbookViewId="0">
      <selection activeCell="E4" sqref="E4"/>
    </sheetView>
  </sheetViews>
  <sheetFormatPr baseColWidth="10" defaultColWidth="11.42578125" defaultRowHeight="12.75" x14ac:dyDescent="0.2"/>
  <cols>
    <col min="1" max="1" width="3.140625" customWidth="1"/>
    <col min="2" max="2" width="13.5703125" customWidth="1"/>
    <col min="3" max="3" width="12.140625" customWidth="1"/>
    <col min="4" max="4" width="18" customWidth="1"/>
    <col min="5" max="5" width="17.140625" customWidth="1"/>
    <col min="6" max="6" width="11.42578125" customWidth="1"/>
    <col min="7" max="7" width="10.28515625" customWidth="1"/>
  </cols>
  <sheetData>
    <row r="1" spans="1:13" ht="15.95" customHeight="1" thickBot="1" x14ac:dyDescent="0.25"/>
    <row r="2" spans="1:13" s="3" customFormat="1" ht="51.75" customHeight="1" thickBot="1" x14ac:dyDescent="0.25">
      <c r="A2" s="329"/>
      <c r="B2" s="597" t="s">
        <v>395</v>
      </c>
      <c r="C2" s="605"/>
      <c r="D2" s="605"/>
      <c r="E2" s="598"/>
      <c r="F2"/>
      <c r="G2"/>
    </row>
    <row r="3" spans="1:13" s="1" customFormat="1" ht="15" customHeight="1" thickBot="1" x14ac:dyDescent="0.25">
      <c r="A3" s="8"/>
      <c r="B3" s="8"/>
      <c r="C3" s="8"/>
      <c r="D3" s="612"/>
      <c r="E3" s="612"/>
      <c r="F3"/>
      <c r="G3"/>
    </row>
    <row r="4" spans="1:13" ht="63" customHeight="1" thickBot="1" x14ac:dyDescent="0.25">
      <c r="B4" s="608" t="s">
        <v>25</v>
      </c>
      <c r="C4" s="609"/>
      <c r="D4" s="372" t="s">
        <v>375</v>
      </c>
      <c r="E4" s="372" t="s">
        <v>344</v>
      </c>
    </row>
    <row r="5" spans="1:13" ht="16.5" customHeight="1" x14ac:dyDescent="0.2">
      <c r="B5" s="610" t="s">
        <v>64</v>
      </c>
      <c r="C5" s="611"/>
      <c r="D5" s="606">
        <v>51.07</v>
      </c>
      <c r="E5" s="606">
        <v>31.53</v>
      </c>
      <c r="H5" s="38"/>
      <c r="I5" s="38"/>
    </row>
    <row r="6" spans="1:13" ht="15.75" customHeight="1" thickBot="1" x14ac:dyDescent="0.25">
      <c r="B6" s="601"/>
      <c r="C6" s="602"/>
      <c r="D6" s="607"/>
      <c r="E6" s="607"/>
      <c r="H6" s="38"/>
      <c r="I6" s="38" t="s">
        <v>43</v>
      </c>
      <c r="J6" s="38"/>
      <c r="M6" s="38"/>
    </row>
    <row r="7" spans="1:13" ht="13.5" customHeight="1" x14ac:dyDescent="0.2">
      <c r="B7" s="601" t="s">
        <v>87</v>
      </c>
      <c r="C7" s="602"/>
      <c r="D7" s="606">
        <v>41.65</v>
      </c>
      <c r="E7" s="606">
        <v>30.37</v>
      </c>
      <c r="H7" s="38"/>
      <c r="I7" s="38"/>
      <c r="M7" s="38"/>
    </row>
    <row r="8" spans="1:13" ht="13.5" customHeight="1" thickBot="1" x14ac:dyDescent="0.25">
      <c r="B8" s="601"/>
      <c r="C8" s="602"/>
      <c r="D8" s="607"/>
      <c r="E8" s="607"/>
      <c r="H8" s="38"/>
      <c r="I8" s="38"/>
      <c r="J8" s="38"/>
      <c r="M8" s="38"/>
    </row>
    <row r="9" spans="1:13" ht="13.5" customHeight="1" x14ac:dyDescent="0.2">
      <c r="B9" s="601" t="s">
        <v>116</v>
      </c>
      <c r="C9" s="602"/>
      <c r="D9" s="606">
        <v>31.53</v>
      </c>
      <c r="E9" s="606">
        <v>27.21</v>
      </c>
      <c r="H9" s="38"/>
      <c r="M9" s="38"/>
    </row>
    <row r="10" spans="1:13" ht="13.5" customHeight="1" thickBot="1" x14ac:dyDescent="0.25">
      <c r="B10" s="601"/>
      <c r="C10" s="602"/>
      <c r="D10" s="607"/>
      <c r="E10" s="607"/>
      <c r="H10" s="38"/>
      <c r="I10" s="38"/>
      <c r="J10" s="38"/>
      <c r="M10" s="38"/>
    </row>
    <row r="11" spans="1:13" ht="13.5" customHeight="1" x14ac:dyDescent="0.2">
      <c r="B11" s="601" t="s">
        <v>156</v>
      </c>
      <c r="C11" s="602"/>
      <c r="D11" s="606">
        <v>21.46</v>
      </c>
      <c r="E11" s="606">
        <v>21.24</v>
      </c>
      <c r="M11" s="38"/>
    </row>
    <row r="12" spans="1:13" ht="13.5" customHeight="1" thickBot="1" x14ac:dyDescent="0.25">
      <c r="B12" s="601"/>
      <c r="C12" s="602"/>
      <c r="D12" s="607"/>
      <c r="E12" s="607"/>
      <c r="I12" s="38"/>
      <c r="J12" s="38"/>
      <c r="M12" s="38"/>
    </row>
    <row r="13" spans="1:13" ht="13.5" customHeight="1" x14ac:dyDescent="0.2">
      <c r="B13" s="601" t="s">
        <v>19</v>
      </c>
      <c r="C13" s="602"/>
      <c r="D13" s="606">
        <v>16.16</v>
      </c>
      <c r="E13" s="606">
        <v>16.16</v>
      </c>
      <c r="M13" s="38"/>
    </row>
    <row r="14" spans="1:13" ht="13.5" customHeight="1" thickBot="1" x14ac:dyDescent="0.25">
      <c r="B14" s="603"/>
      <c r="C14" s="604"/>
      <c r="D14" s="607"/>
      <c r="E14" s="607"/>
      <c r="I14" s="38"/>
      <c r="J14" s="38"/>
      <c r="M14" s="38"/>
    </row>
    <row r="16" spans="1:13" ht="15" customHeight="1" x14ac:dyDescent="0.2">
      <c r="A16" s="140"/>
      <c r="B16" s="140"/>
      <c r="C16" s="140"/>
      <c r="D16" s="140"/>
      <c r="E16" s="140"/>
    </row>
  </sheetData>
  <mergeCells count="18">
    <mergeCell ref="D11:D12"/>
    <mergeCell ref="E11:E12"/>
    <mergeCell ref="B7:C8"/>
    <mergeCell ref="B13:C14"/>
    <mergeCell ref="B11:C12"/>
    <mergeCell ref="B9:C10"/>
    <mergeCell ref="B2:E2"/>
    <mergeCell ref="E5:E6"/>
    <mergeCell ref="B4:C4"/>
    <mergeCell ref="B5:C6"/>
    <mergeCell ref="D5:D6"/>
    <mergeCell ref="D3:E3"/>
    <mergeCell ref="E13:E14"/>
    <mergeCell ref="E7:E8"/>
    <mergeCell ref="D9:D10"/>
    <mergeCell ref="D13:D14"/>
    <mergeCell ref="D7:D8"/>
    <mergeCell ref="E9:E10"/>
  </mergeCells>
  <phoneticPr fontId="38" type="noConversion"/>
  <pageMargins left="0.70866141732283472" right="0.70866141732283472" top="0.74803149606299213" bottom="0.74803149606299213" header="0.31496062992125984" footer="0.31496062992125984"/>
  <pageSetup paperSize="9" orientation="portrait" verticalDpi="0" r:id="rId1"/>
  <headerFooter>
    <oddFooter>&amp;R&amp;D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1238"/>
  <sheetViews>
    <sheetView topLeftCell="A7" workbookViewId="0">
      <selection activeCell="G29" sqref="G29"/>
    </sheetView>
  </sheetViews>
  <sheetFormatPr baseColWidth="10" defaultColWidth="11.42578125" defaultRowHeight="12.75" x14ac:dyDescent="0.2"/>
  <cols>
    <col min="1" max="1" width="3.140625" style="8" customWidth="1"/>
    <col min="2" max="2" width="48.7109375" style="83" customWidth="1"/>
    <col min="3" max="3" width="49.85546875" style="8" hidden="1" customWidth="1"/>
    <col min="4" max="4" width="5.7109375" style="8" hidden="1" customWidth="1"/>
    <col min="5" max="6" width="4.140625" style="8" hidden="1" customWidth="1"/>
    <col min="7" max="7" width="14" style="8" customWidth="1"/>
    <col min="8" max="8" width="1.140625" style="8" customWidth="1"/>
    <col min="9" max="9" width="10.140625" style="8" hidden="1" customWidth="1"/>
    <col min="10" max="10" width="9.28515625" style="8" hidden="1" customWidth="1"/>
    <col min="11" max="11" width="24.85546875" style="8" customWidth="1"/>
    <col min="12" max="12" width="11.42578125" style="8"/>
    <col min="13" max="13" width="49.7109375" style="9" customWidth="1"/>
    <col min="14" max="16384" width="11.42578125" style="8"/>
  </cols>
  <sheetData>
    <row r="1" spans="2:13" ht="15.95" customHeight="1" thickBot="1" x14ac:dyDescent="0.25"/>
    <row r="2" spans="2:13" s="1" customFormat="1" ht="48.75" customHeight="1" thickBot="1" x14ac:dyDescent="0.25">
      <c r="B2" s="617" t="s">
        <v>399</v>
      </c>
      <c r="C2" s="618"/>
      <c r="D2" s="618"/>
      <c r="E2" s="618"/>
      <c r="F2" s="618"/>
      <c r="G2" s="618"/>
      <c r="H2" s="618"/>
      <c r="I2" s="618"/>
      <c r="J2" s="618"/>
      <c r="K2" s="619"/>
      <c r="M2" s="10"/>
    </row>
    <row r="3" spans="2:13" s="1" customFormat="1" ht="15" customHeight="1" x14ac:dyDescent="0.2">
      <c r="B3" s="12"/>
      <c r="C3" s="12"/>
      <c r="D3" s="12"/>
      <c r="E3" s="12"/>
      <c r="F3" s="12"/>
      <c r="G3" s="12"/>
      <c r="H3" s="12"/>
      <c r="I3" s="12"/>
      <c r="J3" s="12"/>
      <c r="M3" s="10"/>
    </row>
    <row r="4" spans="2:13" s="1" customFormat="1" ht="13.5" customHeight="1" thickBot="1" x14ac:dyDescent="0.25">
      <c r="B4" s="10"/>
      <c r="M4" s="10"/>
    </row>
    <row r="5" spans="2:13" s="1" customFormat="1" ht="45.75" customHeight="1" thickBot="1" x14ac:dyDescent="0.25">
      <c r="B5" s="2"/>
      <c r="C5" s="3"/>
      <c r="D5" s="3"/>
      <c r="E5" s="3"/>
      <c r="F5" s="3"/>
      <c r="G5" s="3"/>
      <c r="H5" s="4"/>
      <c r="I5" s="620" t="s">
        <v>292</v>
      </c>
      <c r="J5" s="621"/>
      <c r="K5" s="77" t="s">
        <v>339</v>
      </c>
      <c r="M5" s="10"/>
    </row>
    <row r="6" spans="2:13" ht="48.75" customHeight="1" thickBot="1" x14ac:dyDescent="0.25">
      <c r="B6" s="79" t="s">
        <v>293</v>
      </c>
      <c r="C6" s="74"/>
      <c r="D6" s="75" t="s">
        <v>294</v>
      </c>
      <c r="E6" s="75" t="s">
        <v>0</v>
      </c>
      <c r="F6" s="75" t="s">
        <v>1</v>
      </c>
      <c r="G6" s="76" t="s">
        <v>295</v>
      </c>
      <c r="H6" s="5"/>
      <c r="I6" s="622" t="s">
        <v>296</v>
      </c>
      <c r="J6" s="623"/>
      <c r="K6" s="78" t="s">
        <v>297</v>
      </c>
    </row>
    <row r="7" spans="2:13" ht="33.75" customHeight="1" x14ac:dyDescent="0.2">
      <c r="B7" s="80" t="s">
        <v>298</v>
      </c>
      <c r="C7" s="65"/>
      <c r="D7" s="66" t="s">
        <v>11</v>
      </c>
      <c r="E7" s="66">
        <v>22</v>
      </c>
      <c r="F7" s="66">
        <v>33</v>
      </c>
      <c r="G7" s="84">
        <v>4</v>
      </c>
      <c r="H7" s="32"/>
      <c r="I7" s="624"/>
      <c r="J7" s="625"/>
      <c r="K7" s="106">
        <f t="shared" ref="K7:K26" si="0">G7*$G$28</f>
        <v>96.76</v>
      </c>
    </row>
    <row r="8" spans="2:13" ht="32.25" customHeight="1" x14ac:dyDescent="0.2">
      <c r="B8" s="81" t="s">
        <v>299</v>
      </c>
      <c r="C8" s="65"/>
      <c r="D8" s="66" t="s">
        <v>11</v>
      </c>
      <c r="E8" s="66">
        <v>22</v>
      </c>
      <c r="F8" s="66">
        <v>33</v>
      </c>
      <c r="G8" s="84">
        <v>4</v>
      </c>
      <c r="H8" s="32"/>
      <c r="I8" s="613"/>
      <c r="J8" s="614"/>
      <c r="K8" s="106">
        <f t="shared" si="0"/>
        <v>96.76</v>
      </c>
    </row>
    <row r="9" spans="2:13" ht="85.5" customHeight="1" x14ac:dyDescent="0.2">
      <c r="B9" s="80" t="s">
        <v>300</v>
      </c>
      <c r="C9" s="67"/>
      <c r="D9" s="68" t="s">
        <v>11</v>
      </c>
      <c r="E9" s="68">
        <v>22</v>
      </c>
      <c r="F9" s="68">
        <v>33</v>
      </c>
      <c r="G9" s="84">
        <v>4</v>
      </c>
      <c r="H9" s="32"/>
      <c r="I9" s="613"/>
      <c r="J9" s="614"/>
      <c r="K9" s="106">
        <f t="shared" si="0"/>
        <v>96.76</v>
      </c>
    </row>
    <row r="10" spans="2:13" ht="33.75" customHeight="1" x14ac:dyDescent="0.2">
      <c r="B10" s="80" t="s">
        <v>301</v>
      </c>
      <c r="C10" s="67"/>
      <c r="D10" s="68" t="s">
        <v>11</v>
      </c>
      <c r="E10" s="68">
        <v>20</v>
      </c>
      <c r="F10" s="68">
        <v>26</v>
      </c>
      <c r="G10" s="84">
        <v>2</v>
      </c>
      <c r="H10" s="32"/>
      <c r="I10" s="613"/>
      <c r="J10" s="614"/>
      <c r="K10" s="106">
        <f t="shared" si="0"/>
        <v>48.38</v>
      </c>
    </row>
    <row r="11" spans="2:13" ht="38.25" x14ac:dyDescent="0.2">
      <c r="B11" s="80" t="s">
        <v>302</v>
      </c>
      <c r="C11" s="67"/>
      <c r="D11" s="68" t="s">
        <v>11</v>
      </c>
      <c r="E11" s="68">
        <v>18</v>
      </c>
      <c r="F11" s="68">
        <v>22</v>
      </c>
      <c r="G11" s="85">
        <v>2</v>
      </c>
      <c r="H11" s="32"/>
      <c r="I11" s="613"/>
      <c r="J11" s="614"/>
      <c r="K11" s="106">
        <f t="shared" si="0"/>
        <v>48.38</v>
      </c>
    </row>
    <row r="12" spans="2:13" ht="38.25" x14ac:dyDescent="0.2">
      <c r="B12" s="80" t="s">
        <v>310</v>
      </c>
      <c r="C12" s="67"/>
      <c r="D12" s="68" t="s">
        <v>15</v>
      </c>
      <c r="E12" s="68">
        <v>18</v>
      </c>
      <c r="F12" s="68">
        <v>25</v>
      </c>
      <c r="G12" s="85">
        <v>2</v>
      </c>
      <c r="H12" s="32"/>
      <c r="I12" s="613"/>
      <c r="J12" s="614"/>
      <c r="K12" s="106">
        <f t="shared" si="0"/>
        <v>48.38</v>
      </c>
    </row>
    <row r="13" spans="2:13" ht="22.5" customHeight="1" thickBot="1" x14ac:dyDescent="0.25">
      <c r="B13" s="80" t="s">
        <v>303</v>
      </c>
      <c r="C13" s="67"/>
      <c r="D13" s="68" t="s">
        <v>15</v>
      </c>
      <c r="E13" s="68">
        <v>18</v>
      </c>
      <c r="F13" s="68">
        <v>25</v>
      </c>
      <c r="G13" s="84">
        <v>1</v>
      </c>
      <c r="H13" s="32"/>
      <c r="I13" s="615"/>
      <c r="J13" s="616"/>
      <c r="K13" s="106">
        <f t="shared" si="0"/>
        <v>24.19</v>
      </c>
    </row>
    <row r="14" spans="2:13" s="7" customFormat="1" ht="51" x14ac:dyDescent="0.2">
      <c r="B14" s="80" t="s">
        <v>304</v>
      </c>
      <c r="C14" s="69"/>
      <c r="D14" s="69"/>
      <c r="E14" s="69"/>
      <c r="F14" s="69"/>
      <c r="G14" s="84">
        <v>2</v>
      </c>
      <c r="H14" s="32"/>
      <c r="I14" s="86"/>
      <c r="J14" s="86"/>
      <c r="K14" s="106">
        <f t="shared" si="0"/>
        <v>48.38</v>
      </c>
    </row>
    <row r="15" spans="2:13" s="7" customFormat="1" ht="38.25" x14ac:dyDescent="0.2">
      <c r="B15" s="80" t="s">
        <v>305</v>
      </c>
      <c r="C15" s="69"/>
      <c r="D15" s="69"/>
      <c r="E15" s="69"/>
      <c r="F15" s="69"/>
      <c r="G15" s="84">
        <v>2</v>
      </c>
      <c r="H15" s="32"/>
      <c r="I15" s="86"/>
      <c r="J15" s="86"/>
      <c r="K15" s="106">
        <f t="shared" si="0"/>
        <v>48.38</v>
      </c>
    </row>
    <row r="16" spans="2:13" s="7" customFormat="1" ht="76.5" x14ac:dyDescent="0.2">
      <c r="B16" s="80" t="s">
        <v>306</v>
      </c>
      <c r="C16" s="70"/>
      <c r="D16" s="70"/>
      <c r="E16" s="70"/>
      <c r="F16" s="70"/>
      <c r="G16" s="84">
        <v>4</v>
      </c>
      <c r="H16" s="32"/>
      <c r="I16" s="86"/>
      <c r="J16" s="86"/>
      <c r="K16" s="106">
        <f t="shared" si="0"/>
        <v>96.76</v>
      </c>
    </row>
    <row r="17" spans="2:13" s="7" customFormat="1" ht="39" thickBot="1" x14ac:dyDescent="0.25">
      <c r="B17" s="82" t="s">
        <v>307</v>
      </c>
      <c r="C17" s="70"/>
      <c r="D17" s="70"/>
      <c r="E17" s="70"/>
      <c r="F17" s="70"/>
      <c r="G17" s="84">
        <v>8</v>
      </c>
      <c r="H17" s="32"/>
      <c r="I17" s="86"/>
      <c r="J17" s="86"/>
      <c r="K17" s="106">
        <f t="shared" si="0"/>
        <v>193.52</v>
      </c>
    </row>
    <row r="18" spans="2:13" s="7" customFormat="1" ht="38.25" x14ac:dyDescent="0.2">
      <c r="B18" s="82" t="s">
        <v>308</v>
      </c>
      <c r="C18" s="71"/>
      <c r="D18" s="71"/>
      <c r="E18" s="71"/>
      <c r="F18" s="71"/>
      <c r="G18" s="84">
        <v>4</v>
      </c>
      <c r="H18" s="8"/>
      <c r="I18" s="87"/>
      <c r="J18" s="87"/>
      <c r="K18" s="106">
        <f t="shared" si="0"/>
        <v>96.76</v>
      </c>
    </row>
    <row r="19" spans="2:13" s="7" customFormat="1" ht="38.25" x14ac:dyDescent="0.2">
      <c r="B19" s="82" t="s">
        <v>285</v>
      </c>
      <c r="C19" s="72"/>
      <c r="D19" s="72"/>
      <c r="E19" s="72"/>
      <c r="F19" s="72"/>
      <c r="G19" s="84">
        <v>4</v>
      </c>
      <c r="H19" s="8"/>
      <c r="I19" s="8"/>
      <c r="J19" s="8"/>
      <c r="K19" s="106">
        <f t="shared" si="0"/>
        <v>96.76</v>
      </c>
    </row>
    <row r="20" spans="2:13" s="7" customFormat="1" ht="51" x14ac:dyDescent="0.2">
      <c r="B20" s="82" t="s">
        <v>309</v>
      </c>
      <c r="C20" s="71"/>
      <c r="D20" s="71"/>
      <c r="E20" s="71"/>
      <c r="F20" s="71"/>
      <c r="G20" s="84">
        <v>4</v>
      </c>
      <c r="H20" s="8"/>
      <c r="I20" s="8"/>
      <c r="J20" s="8"/>
      <c r="K20" s="106">
        <f t="shared" si="0"/>
        <v>96.76</v>
      </c>
    </row>
    <row r="21" spans="2:13" s="7" customFormat="1" ht="38.25" x14ac:dyDescent="0.2">
      <c r="B21" s="82" t="s">
        <v>286</v>
      </c>
      <c r="C21" s="71"/>
      <c r="D21" s="71"/>
      <c r="E21" s="71"/>
      <c r="F21" s="71"/>
      <c r="G21" s="84">
        <v>1</v>
      </c>
      <c r="H21" s="8"/>
      <c r="I21" s="8"/>
      <c r="J21" s="8"/>
      <c r="K21" s="106">
        <f t="shared" si="0"/>
        <v>24.19</v>
      </c>
    </row>
    <row r="22" spans="2:13" s="7" customFormat="1" ht="51" x14ac:dyDescent="0.2">
      <c r="B22" s="82" t="s">
        <v>287</v>
      </c>
      <c r="C22" s="72"/>
      <c r="D22" s="72"/>
      <c r="E22" s="72"/>
      <c r="F22" s="72"/>
      <c r="G22" s="84">
        <v>3</v>
      </c>
      <c r="H22" s="9"/>
      <c r="I22" s="9"/>
      <c r="J22" s="9"/>
      <c r="K22" s="106">
        <f t="shared" si="0"/>
        <v>72.570000000000007</v>
      </c>
    </row>
    <row r="23" spans="2:13" s="7" customFormat="1" ht="25.5" x14ac:dyDescent="0.2">
      <c r="B23" s="82" t="s">
        <v>288</v>
      </c>
      <c r="C23" s="72"/>
      <c r="D23" s="72"/>
      <c r="E23" s="72"/>
      <c r="F23" s="72"/>
      <c r="G23" s="85">
        <v>2</v>
      </c>
      <c r="H23" s="8"/>
      <c r="I23" s="8"/>
      <c r="J23" s="8"/>
      <c r="K23" s="106">
        <f t="shared" si="0"/>
        <v>48.38</v>
      </c>
    </row>
    <row r="24" spans="2:13" s="7" customFormat="1" ht="51" x14ac:dyDescent="0.2">
      <c r="B24" s="82" t="s">
        <v>289</v>
      </c>
      <c r="C24" s="71"/>
      <c r="D24" s="71"/>
      <c r="E24" s="71"/>
      <c r="F24" s="71"/>
      <c r="G24" s="85">
        <v>4</v>
      </c>
      <c r="H24" s="8"/>
      <c r="I24" s="8"/>
      <c r="J24" s="8"/>
      <c r="K24" s="106">
        <f t="shared" si="0"/>
        <v>96.76</v>
      </c>
    </row>
    <row r="25" spans="2:13" s="7" customFormat="1" ht="48" customHeight="1" x14ac:dyDescent="0.2">
      <c r="B25" s="82" t="s">
        <v>290</v>
      </c>
      <c r="C25" s="71"/>
      <c r="D25" s="71"/>
      <c r="E25" s="71"/>
      <c r="F25" s="71"/>
      <c r="G25" s="84">
        <v>3</v>
      </c>
      <c r="H25" s="8"/>
      <c r="I25" s="8"/>
      <c r="J25" s="8"/>
      <c r="K25" s="106">
        <f t="shared" si="0"/>
        <v>72.570000000000007</v>
      </c>
    </row>
    <row r="26" spans="2:13" s="7" customFormat="1" ht="40.5" customHeight="1" x14ac:dyDescent="0.2">
      <c r="B26" s="82" t="s">
        <v>291</v>
      </c>
      <c r="C26" s="73"/>
      <c r="D26" s="73"/>
      <c r="E26" s="73"/>
      <c r="F26" s="73"/>
      <c r="G26" s="84">
        <v>3</v>
      </c>
      <c r="I26" s="6"/>
      <c r="J26" s="6"/>
      <c r="K26" s="106">
        <f t="shared" si="0"/>
        <v>72.570000000000007</v>
      </c>
      <c r="M26" s="64"/>
    </row>
    <row r="27" spans="2:13" s="7" customFormat="1" ht="15" customHeight="1" x14ac:dyDescent="0.2">
      <c r="B27" s="10"/>
      <c r="G27" s="63"/>
      <c r="I27" s="6"/>
      <c r="J27" s="6"/>
      <c r="K27" s="6"/>
      <c r="M27" s="64"/>
    </row>
    <row r="28" spans="2:13" s="7" customFormat="1" ht="15" customHeight="1" x14ac:dyDescent="0.2">
      <c r="B28" s="10"/>
      <c r="G28" s="480">
        <v>24.19</v>
      </c>
      <c r="I28" s="6"/>
      <c r="J28" s="6"/>
      <c r="K28" s="6"/>
      <c r="M28" s="64"/>
    </row>
    <row r="29" spans="2:13" s="7" customFormat="1" ht="15.75" x14ac:dyDescent="0.25">
      <c r="B29" s="333"/>
      <c r="C29" s="333"/>
      <c r="D29" s="333"/>
      <c r="E29" s="333"/>
      <c r="F29" s="333"/>
      <c r="G29" s="333"/>
      <c r="H29" s="333"/>
      <c r="I29" s="333"/>
      <c r="J29" s="333"/>
      <c r="K29" s="333"/>
      <c r="M29" s="64"/>
    </row>
    <row r="30" spans="2:13" s="7" customFormat="1" ht="15" customHeight="1" x14ac:dyDescent="0.2">
      <c r="B30" s="10"/>
      <c r="I30" s="6"/>
      <c r="J30" s="6"/>
      <c r="K30" s="6"/>
      <c r="M30" s="64"/>
    </row>
    <row r="31" spans="2:13" s="7" customFormat="1" ht="15" customHeight="1" x14ac:dyDescent="0.2">
      <c r="B31" s="10"/>
      <c r="I31" s="6"/>
      <c r="J31" s="6"/>
      <c r="K31" s="6"/>
      <c r="M31" s="64"/>
    </row>
    <row r="32" spans="2:13" s="7" customFormat="1" ht="15" customHeight="1" x14ac:dyDescent="0.2">
      <c r="B32" s="10"/>
      <c r="I32" s="6"/>
      <c r="J32" s="6"/>
      <c r="K32" s="6"/>
      <c r="M32" s="64"/>
    </row>
    <row r="33" spans="2:13" s="7" customFormat="1" ht="15" customHeight="1" x14ac:dyDescent="0.2">
      <c r="B33" s="10"/>
      <c r="I33" s="6"/>
      <c r="J33" s="6"/>
      <c r="K33" s="6"/>
      <c r="M33" s="64"/>
    </row>
    <row r="34" spans="2:13" s="7" customFormat="1" ht="15" customHeight="1" x14ac:dyDescent="0.2">
      <c r="B34" s="10"/>
      <c r="I34" s="6"/>
      <c r="J34" s="6"/>
      <c r="K34" s="6"/>
      <c r="M34" s="64"/>
    </row>
    <row r="35" spans="2:13" s="7" customFormat="1" ht="14.25" customHeight="1" x14ac:dyDescent="0.2">
      <c r="B35" s="10"/>
      <c r="I35" s="6"/>
      <c r="J35" s="6"/>
      <c r="K35" s="6"/>
      <c r="M35" s="64"/>
    </row>
    <row r="36" spans="2:13" s="7" customFormat="1" ht="15" customHeight="1" x14ac:dyDescent="0.2">
      <c r="B36" s="10"/>
      <c r="I36" s="6"/>
      <c r="J36" s="6"/>
      <c r="K36" s="6"/>
      <c r="M36" s="64"/>
    </row>
    <row r="37" spans="2:13" s="7" customFormat="1" ht="15" customHeight="1" x14ac:dyDescent="0.2">
      <c r="B37" s="10"/>
      <c r="I37" s="6"/>
      <c r="J37" s="6"/>
      <c r="K37" s="6"/>
      <c r="M37" s="64"/>
    </row>
    <row r="38" spans="2:13" s="7" customFormat="1" ht="15" customHeight="1" x14ac:dyDescent="0.2">
      <c r="B38" s="10"/>
      <c r="I38" s="6"/>
      <c r="J38" s="6"/>
      <c r="K38" s="6"/>
      <c r="M38" s="64"/>
    </row>
    <row r="39" spans="2:13" s="7" customFormat="1" ht="15" customHeight="1" x14ac:dyDescent="0.2">
      <c r="B39" s="10"/>
      <c r="I39" s="6"/>
      <c r="J39" s="6"/>
      <c r="K39" s="6"/>
      <c r="M39" s="64"/>
    </row>
    <row r="40" spans="2:13" s="7" customFormat="1" ht="15" customHeight="1" x14ac:dyDescent="0.2">
      <c r="B40" s="10"/>
      <c r="I40" s="6"/>
      <c r="J40" s="6"/>
      <c r="K40" s="6"/>
      <c r="M40" s="64"/>
    </row>
    <row r="41" spans="2:13" s="7" customFormat="1" ht="15" customHeight="1" x14ac:dyDescent="0.2">
      <c r="B41" s="10"/>
      <c r="I41" s="6"/>
      <c r="J41" s="6"/>
      <c r="K41" s="6"/>
      <c r="M41" s="64"/>
    </row>
    <row r="42" spans="2:13" s="7" customFormat="1" ht="15" customHeight="1" x14ac:dyDescent="0.2">
      <c r="B42" s="10"/>
      <c r="I42" s="6"/>
      <c r="J42" s="6"/>
      <c r="K42" s="6"/>
      <c r="M42" s="64"/>
    </row>
    <row r="43" spans="2:13" s="7" customFormat="1" ht="15" customHeight="1" x14ac:dyDescent="0.2">
      <c r="B43" s="10"/>
      <c r="I43" s="6"/>
      <c r="J43" s="6"/>
      <c r="K43" s="6"/>
      <c r="M43" s="64"/>
    </row>
    <row r="44" spans="2:13" s="7" customFormat="1" ht="15" customHeight="1" x14ac:dyDescent="0.2">
      <c r="B44" s="10"/>
      <c r="I44" s="6"/>
      <c r="J44" s="6"/>
      <c r="K44" s="6"/>
      <c r="M44" s="64"/>
    </row>
    <row r="45" spans="2:13" s="7" customFormat="1" ht="15" customHeight="1" x14ac:dyDescent="0.2">
      <c r="B45" s="10"/>
      <c r="I45" s="6"/>
      <c r="J45" s="6"/>
      <c r="K45" s="6"/>
      <c r="M45" s="64"/>
    </row>
    <row r="46" spans="2:13" s="7" customFormat="1" ht="15" customHeight="1" x14ac:dyDescent="0.2">
      <c r="B46" s="10"/>
      <c r="I46" s="6"/>
      <c r="J46" s="6"/>
      <c r="K46" s="6"/>
      <c r="M46" s="64"/>
    </row>
    <row r="47" spans="2:13" s="7" customFormat="1" ht="15" customHeight="1" x14ac:dyDescent="0.2">
      <c r="B47" s="10"/>
      <c r="I47" s="6"/>
      <c r="J47" s="6"/>
      <c r="K47" s="6"/>
      <c r="M47" s="64"/>
    </row>
    <row r="48" spans="2:13" s="7" customFormat="1" ht="15" customHeight="1" x14ac:dyDescent="0.2">
      <c r="B48" s="10"/>
      <c r="I48" s="6"/>
      <c r="J48" s="6"/>
      <c r="K48" s="6"/>
      <c r="M48" s="64"/>
    </row>
    <row r="49" spans="2:13" s="7" customFormat="1" ht="15" customHeight="1" x14ac:dyDescent="0.2">
      <c r="B49" s="10"/>
      <c r="I49" s="6"/>
      <c r="J49" s="6"/>
      <c r="K49" s="6"/>
      <c r="M49" s="64"/>
    </row>
    <row r="50" spans="2:13" s="7" customFormat="1" ht="15" customHeight="1" x14ac:dyDescent="0.2">
      <c r="B50" s="10"/>
      <c r="I50" s="6"/>
      <c r="J50" s="6"/>
      <c r="K50" s="6"/>
      <c r="M50" s="64"/>
    </row>
    <row r="51" spans="2:13" s="7" customFormat="1" ht="15" customHeight="1" x14ac:dyDescent="0.2">
      <c r="B51" s="10"/>
      <c r="I51" s="6"/>
      <c r="J51" s="6"/>
      <c r="K51" s="6"/>
      <c r="M51" s="64"/>
    </row>
    <row r="52" spans="2:13" s="7" customFormat="1" ht="15" customHeight="1" x14ac:dyDescent="0.2">
      <c r="B52" s="10"/>
      <c r="I52" s="6"/>
      <c r="J52" s="6"/>
      <c r="K52" s="6"/>
      <c r="M52" s="64"/>
    </row>
    <row r="53" spans="2:13" s="7" customFormat="1" ht="15" customHeight="1" x14ac:dyDescent="0.2">
      <c r="B53" s="10"/>
      <c r="I53" s="6"/>
      <c r="J53" s="6"/>
      <c r="K53" s="6"/>
      <c r="M53" s="64"/>
    </row>
    <row r="54" spans="2:13" s="7" customFormat="1" ht="15" customHeight="1" x14ac:dyDescent="0.2">
      <c r="B54" s="10"/>
      <c r="I54" s="6"/>
      <c r="J54" s="6"/>
      <c r="K54" s="6"/>
      <c r="M54" s="64"/>
    </row>
    <row r="55" spans="2:13" s="7" customFormat="1" ht="15" customHeight="1" x14ac:dyDescent="0.2">
      <c r="B55" s="10"/>
      <c r="I55" s="6"/>
      <c r="J55" s="6"/>
      <c r="K55" s="6"/>
      <c r="M55" s="64"/>
    </row>
    <row r="56" spans="2:13" s="7" customFormat="1" ht="15" customHeight="1" x14ac:dyDescent="0.2">
      <c r="B56" s="10"/>
      <c r="I56" s="6"/>
      <c r="J56" s="6"/>
      <c r="K56" s="6"/>
      <c r="M56" s="64"/>
    </row>
    <row r="57" spans="2:13" s="7" customFormat="1" ht="11.25" x14ac:dyDescent="0.2">
      <c r="B57" s="10"/>
      <c r="I57" s="6"/>
      <c r="J57" s="6"/>
      <c r="K57" s="6"/>
      <c r="M57" s="64"/>
    </row>
    <row r="58" spans="2:13" s="7" customFormat="1" ht="11.25" x14ac:dyDescent="0.2">
      <c r="B58" s="10"/>
      <c r="I58" s="6"/>
      <c r="J58" s="6"/>
      <c r="K58" s="6"/>
      <c r="M58" s="64"/>
    </row>
    <row r="59" spans="2:13" s="7" customFormat="1" ht="11.25" x14ac:dyDescent="0.2">
      <c r="B59" s="10"/>
      <c r="I59" s="6"/>
      <c r="J59" s="6"/>
      <c r="K59" s="6"/>
      <c r="M59" s="64"/>
    </row>
    <row r="60" spans="2:13" s="7" customFormat="1" ht="11.25" x14ac:dyDescent="0.2">
      <c r="B60" s="10"/>
      <c r="I60" s="6"/>
      <c r="J60" s="6"/>
      <c r="K60" s="6"/>
      <c r="M60" s="64"/>
    </row>
    <row r="61" spans="2:13" s="7" customFormat="1" ht="11.25" x14ac:dyDescent="0.2">
      <c r="B61" s="10"/>
      <c r="I61" s="6"/>
      <c r="J61" s="6"/>
      <c r="K61" s="6"/>
      <c r="M61" s="64"/>
    </row>
    <row r="62" spans="2:13" s="7" customFormat="1" ht="11.25" x14ac:dyDescent="0.2">
      <c r="B62" s="10"/>
      <c r="I62" s="6"/>
      <c r="J62" s="6"/>
      <c r="K62" s="6"/>
      <c r="M62" s="64"/>
    </row>
    <row r="63" spans="2:13" s="7" customFormat="1" ht="11.25" x14ac:dyDescent="0.2">
      <c r="B63" s="10"/>
      <c r="I63" s="6"/>
      <c r="J63" s="6"/>
      <c r="K63" s="6"/>
      <c r="M63" s="64"/>
    </row>
    <row r="64" spans="2:13" s="7" customFormat="1" ht="11.25" x14ac:dyDescent="0.2">
      <c r="B64" s="10"/>
      <c r="I64" s="6"/>
      <c r="J64" s="6"/>
      <c r="K64" s="6"/>
      <c r="M64" s="64"/>
    </row>
    <row r="65" spans="2:13" s="7" customFormat="1" ht="11.25" x14ac:dyDescent="0.2">
      <c r="B65" s="10"/>
      <c r="I65" s="6"/>
      <c r="J65" s="6"/>
      <c r="K65" s="6"/>
      <c r="M65" s="64"/>
    </row>
    <row r="66" spans="2:13" s="7" customFormat="1" ht="11.25" x14ac:dyDescent="0.2">
      <c r="B66" s="10"/>
      <c r="I66" s="6"/>
      <c r="J66" s="6"/>
      <c r="K66" s="6"/>
      <c r="M66" s="64"/>
    </row>
    <row r="67" spans="2:13" s="7" customFormat="1" ht="11.25" x14ac:dyDescent="0.2">
      <c r="B67" s="10"/>
      <c r="I67" s="6"/>
      <c r="J67" s="6"/>
      <c r="K67" s="6"/>
      <c r="M67" s="64"/>
    </row>
    <row r="68" spans="2:13" s="7" customFormat="1" ht="11.25" x14ac:dyDescent="0.2">
      <c r="B68" s="10"/>
      <c r="I68" s="6"/>
      <c r="J68" s="6"/>
      <c r="K68" s="6"/>
      <c r="M68" s="64"/>
    </row>
    <row r="69" spans="2:13" s="7" customFormat="1" ht="11.25" x14ac:dyDescent="0.2">
      <c r="B69" s="10"/>
      <c r="I69" s="6"/>
      <c r="J69" s="6"/>
      <c r="K69" s="6"/>
      <c r="M69" s="64"/>
    </row>
    <row r="70" spans="2:13" s="7" customFormat="1" ht="11.25" x14ac:dyDescent="0.2">
      <c r="B70" s="10"/>
      <c r="I70" s="6"/>
      <c r="J70" s="6"/>
      <c r="K70" s="6"/>
      <c r="M70" s="64"/>
    </row>
    <row r="71" spans="2:13" s="7" customFormat="1" ht="11.25" x14ac:dyDescent="0.2">
      <c r="B71" s="10"/>
      <c r="I71" s="6"/>
      <c r="J71" s="6"/>
      <c r="K71" s="6"/>
      <c r="M71" s="64"/>
    </row>
    <row r="72" spans="2:13" s="7" customFormat="1" ht="11.25" x14ac:dyDescent="0.2">
      <c r="B72" s="10"/>
      <c r="I72" s="6"/>
      <c r="J72" s="6"/>
      <c r="K72" s="6"/>
      <c r="M72" s="64"/>
    </row>
    <row r="73" spans="2:13" s="7" customFormat="1" ht="11.25" x14ac:dyDescent="0.2">
      <c r="B73" s="10"/>
      <c r="I73" s="6"/>
      <c r="J73" s="6"/>
      <c r="K73" s="6"/>
      <c r="M73" s="64"/>
    </row>
    <row r="74" spans="2:13" s="7" customFormat="1" ht="11.25" x14ac:dyDescent="0.2">
      <c r="B74" s="10"/>
      <c r="I74" s="6"/>
      <c r="J74" s="6"/>
      <c r="K74" s="6"/>
      <c r="M74" s="64"/>
    </row>
    <row r="75" spans="2:13" s="7" customFormat="1" ht="11.25" x14ac:dyDescent="0.2">
      <c r="B75" s="10"/>
      <c r="I75" s="6"/>
      <c r="J75" s="6"/>
      <c r="K75" s="6"/>
      <c r="M75" s="64"/>
    </row>
    <row r="76" spans="2:13" s="7" customFormat="1" ht="11.25" x14ac:dyDescent="0.2">
      <c r="B76" s="10"/>
      <c r="I76" s="6"/>
      <c r="J76" s="6"/>
      <c r="K76" s="6"/>
      <c r="M76" s="64"/>
    </row>
    <row r="77" spans="2:13" s="7" customFormat="1" ht="11.25" x14ac:dyDescent="0.2">
      <c r="B77" s="10"/>
      <c r="I77" s="6"/>
      <c r="J77" s="6"/>
      <c r="K77" s="6"/>
      <c r="M77" s="64"/>
    </row>
    <row r="78" spans="2:13" s="7" customFormat="1" ht="11.25" x14ac:dyDescent="0.2">
      <c r="B78" s="10"/>
      <c r="I78" s="6"/>
      <c r="J78" s="6"/>
      <c r="K78" s="6"/>
      <c r="M78" s="64"/>
    </row>
    <row r="79" spans="2:13" s="7" customFormat="1" ht="11.25" x14ac:dyDescent="0.2">
      <c r="B79" s="10"/>
      <c r="I79" s="6"/>
      <c r="J79" s="6"/>
      <c r="K79" s="6"/>
      <c r="M79" s="64"/>
    </row>
    <row r="80" spans="2:13" s="7" customFormat="1" ht="11.25" x14ac:dyDescent="0.2">
      <c r="B80" s="10"/>
      <c r="I80" s="6"/>
      <c r="J80" s="6"/>
      <c r="K80" s="6"/>
      <c r="M80" s="64"/>
    </row>
    <row r="81" spans="2:13" s="7" customFormat="1" ht="11.25" x14ac:dyDescent="0.2">
      <c r="B81" s="10"/>
      <c r="I81" s="6"/>
      <c r="J81" s="6"/>
      <c r="K81" s="6"/>
      <c r="M81" s="64"/>
    </row>
    <row r="82" spans="2:13" s="7" customFormat="1" ht="11.25" x14ac:dyDescent="0.2">
      <c r="B82" s="10"/>
      <c r="I82" s="6"/>
      <c r="J82" s="6"/>
      <c r="K82" s="6"/>
      <c r="M82" s="64"/>
    </row>
    <row r="83" spans="2:13" s="7" customFormat="1" ht="11.25" x14ac:dyDescent="0.2">
      <c r="B83" s="10"/>
      <c r="I83" s="6"/>
      <c r="J83" s="6"/>
      <c r="K83" s="6"/>
      <c r="M83" s="64"/>
    </row>
    <row r="84" spans="2:13" s="7" customFormat="1" ht="11.25" x14ac:dyDescent="0.2">
      <c r="B84" s="10"/>
      <c r="I84" s="6"/>
      <c r="J84" s="6"/>
      <c r="K84" s="6"/>
      <c r="M84" s="64"/>
    </row>
    <row r="85" spans="2:13" s="7" customFormat="1" ht="11.25" x14ac:dyDescent="0.2">
      <c r="B85" s="10"/>
      <c r="I85" s="6"/>
      <c r="J85" s="6"/>
      <c r="K85" s="6"/>
      <c r="M85" s="64"/>
    </row>
    <row r="86" spans="2:13" s="7" customFormat="1" ht="11.25" x14ac:dyDescent="0.2">
      <c r="B86" s="10"/>
      <c r="I86" s="6"/>
      <c r="J86" s="6"/>
      <c r="K86" s="6"/>
      <c r="M86" s="64"/>
    </row>
    <row r="87" spans="2:13" s="7" customFormat="1" ht="11.25" x14ac:dyDescent="0.2">
      <c r="B87" s="10"/>
      <c r="I87" s="6"/>
      <c r="J87" s="6"/>
      <c r="K87" s="6"/>
      <c r="M87" s="64"/>
    </row>
    <row r="88" spans="2:13" s="7" customFormat="1" ht="11.25" x14ac:dyDescent="0.2">
      <c r="B88" s="10"/>
      <c r="I88" s="6"/>
      <c r="J88" s="6"/>
      <c r="K88" s="6"/>
      <c r="M88" s="64"/>
    </row>
    <row r="89" spans="2:13" s="7" customFormat="1" ht="11.25" x14ac:dyDescent="0.2">
      <c r="B89" s="10"/>
      <c r="I89" s="6"/>
      <c r="J89" s="6"/>
      <c r="K89" s="6"/>
      <c r="M89" s="64"/>
    </row>
    <row r="90" spans="2:13" s="7" customFormat="1" ht="11.25" x14ac:dyDescent="0.2">
      <c r="B90" s="10"/>
      <c r="I90" s="6"/>
      <c r="J90" s="6"/>
      <c r="K90" s="6"/>
      <c r="M90" s="64"/>
    </row>
    <row r="91" spans="2:13" s="7" customFormat="1" ht="11.25" x14ac:dyDescent="0.2">
      <c r="B91" s="10"/>
      <c r="I91" s="6"/>
      <c r="J91" s="6"/>
      <c r="K91" s="6"/>
      <c r="M91" s="64"/>
    </row>
    <row r="92" spans="2:13" s="7" customFormat="1" ht="11.25" x14ac:dyDescent="0.2">
      <c r="B92" s="10"/>
      <c r="I92" s="6"/>
      <c r="J92" s="6"/>
      <c r="K92" s="6"/>
      <c r="M92" s="64"/>
    </row>
    <row r="93" spans="2:13" s="7" customFormat="1" ht="11.25" x14ac:dyDescent="0.2">
      <c r="B93" s="10"/>
      <c r="I93" s="6"/>
      <c r="J93" s="6"/>
      <c r="K93" s="6"/>
      <c r="M93" s="64"/>
    </row>
    <row r="94" spans="2:13" s="7" customFormat="1" ht="11.25" x14ac:dyDescent="0.2">
      <c r="B94" s="10"/>
      <c r="I94" s="6"/>
      <c r="J94" s="6"/>
      <c r="K94" s="6"/>
      <c r="M94" s="64"/>
    </row>
    <row r="95" spans="2:13" s="7" customFormat="1" ht="11.25" x14ac:dyDescent="0.2">
      <c r="B95" s="10"/>
      <c r="I95" s="6"/>
      <c r="J95" s="6"/>
      <c r="K95" s="6"/>
      <c r="M95" s="64"/>
    </row>
    <row r="96" spans="2:13" s="7" customFormat="1" ht="11.25" x14ac:dyDescent="0.2">
      <c r="B96" s="10"/>
      <c r="I96" s="6"/>
      <c r="J96" s="6"/>
      <c r="K96" s="6"/>
      <c r="M96" s="64"/>
    </row>
    <row r="97" spans="2:13" s="7" customFormat="1" ht="11.25" x14ac:dyDescent="0.2">
      <c r="B97" s="10"/>
      <c r="I97" s="6"/>
      <c r="J97" s="6"/>
      <c r="K97" s="6"/>
      <c r="M97" s="64"/>
    </row>
    <row r="98" spans="2:13" s="7" customFormat="1" ht="11.25" x14ac:dyDescent="0.2">
      <c r="B98" s="10"/>
      <c r="I98" s="6"/>
      <c r="J98" s="6"/>
      <c r="K98" s="6"/>
      <c r="M98" s="64"/>
    </row>
    <row r="99" spans="2:13" s="7" customFormat="1" ht="11.25" x14ac:dyDescent="0.2">
      <c r="B99" s="10"/>
      <c r="I99" s="6"/>
      <c r="J99" s="6"/>
      <c r="K99" s="6"/>
      <c r="M99" s="64"/>
    </row>
    <row r="100" spans="2:13" s="7" customFormat="1" ht="11.25" x14ac:dyDescent="0.2">
      <c r="B100" s="10"/>
      <c r="I100" s="6"/>
      <c r="J100" s="6"/>
      <c r="K100" s="6"/>
      <c r="M100" s="64"/>
    </row>
    <row r="101" spans="2:13" s="7" customFormat="1" ht="11.25" x14ac:dyDescent="0.2">
      <c r="B101" s="10"/>
      <c r="I101" s="6"/>
      <c r="J101" s="6"/>
      <c r="K101" s="6"/>
      <c r="M101" s="64"/>
    </row>
    <row r="102" spans="2:13" s="7" customFormat="1" ht="11.25" x14ac:dyDescent="0.2">
      <c r="B102" s="10"/>
      <c r="I102" s="6"/>
      <c r="J102" s="6"/>
      <c r="K102" s="6"/>
      <c r="M102" s="64"/>
    </row>
    <row r="103" spans="2:13" s="7" customFormat="1" ht="11.25" x14ac:dyDescent="0.2">
      <c r="B103" s="10"/>
      <c r="I103" s="6"/>
      <c r="J103" s="6"/>
      <c r="K103" s="6"/>
      <c r="M103" s="64"/>
    </row>
    <row r="104" spans="2:13" s="7" customFormat="1" ht="11.25" x14ac:dyDescent="0.2">
      <c r="B104" s="10"/>
      <c r="I104" s="6"/>
      <c r="J104" s="6"/>
      <c r="K104" s="6"/>
      <c r="M104" s="64"/>
    </row>
    <row r="105" spans="2:13" s="7" customFormat="1" ht="11.25" x14ac:dyDescent="0.2">
      <c r="B105" s="10"/>
      <c r="I105" s="6"/>
      <c r="J105" s="6"/>
      <c r="K105" s="6"/>
      <c r="M105" s="64"/>
    </row>
    <row r="106" spans="2:13" s="7" customFormat="1" ht="11.25" x14ac:dyDescent="0.2">
      <c r="B106" s="10"/>
      <c r="I106" s="6"/>
      <c r="J106" s="6"/>
      <c r="K106" s="6"/>
      <c r="M106" s="64"/>
    </row>
    <row r="107" spans="2:13" s="7" customFormat="1" ht="11.25" x14ac:dyDescent="0.2">
      <c r="B107" s="10"/>
      <c r="I107" s="6"/>
      <c r="J107" s="6"/>
      <c r="K107" s="6"/>
      <c r="M107" s="64"/>
    </row>
    <row r="108" spans="2:13" s="7" customFormat="1" ht="11.25" x14ac:dyDescent="0.2">
      <c r="B108" s="10"/>
      <c r="I108" s="6"/>
      <c r="J108" s="6"/>
      <c r="K108" s="6"/>
      <c r="M108" s="64"/>
    </row>
    <row r="109" spans="2:13" s="7" customFormat="1" ht="11.25" x14ac:dyDescent="0.2">
      <c r="B109" s="10"/>
      <c r="I109" s="6"/>
      <c r="J109" s="6"/>
      <c r="K109" s="6"/>
      <c r="M109" s="64"/>
    </row>
    <row r="110" spans="2:13" s="7" customFormat="1" ht="11.25" x14ac:dyDescent="0.2">
      <c r="B110" s="10"/>
      <c r="I110" s="6"/>
      <c r="J110" s="6"/>
      <c r="K110" s="6"/>
      <c r="M110" s="64"/>
    </row>
    <row r="111" spans="2:13" s="7" customFormat="1" ht="11.25" x14ac:dyDescent="0.2">
      <c r="B111" s="10"/>
      <c r="I111" s="6"/>
      <c r="J111" s="6"/>
      <c r="K111" s="6"/>
      <c r="M111" s="64"/>
    </row>
    <row r="112" spans="2:13" s="7" customFormat="1" ht="11.25" x14ac:dyDescent="0.2">
      <c r="B112" s="10"/>
      <c r="I112" s="6"/>
      <c r="J112" s="6"/>
      <c r="K112" s="6"/>
      <c r="M112" s="64"/>
    </row>
    <row r="113" spans="2:13" s="7" customFormat="1" ht="11.25" x14ac:dyDescent="0.2">
      <c r="B113" s="10"/>
      <c r="I113" s="6"/>
      <c r="J113" s="6"/>
      <c r="K113" s="6"/>
      <c r="M113" s="64"/>
    </row>
    <row r="114" spans="2:13" s="7" customFormat="1" ht="11.25" x14ac:dyDescent="0.2">
      <c r="B114" s="10"/>
      <c r="I114" s="6"/>
      <c r="J114" s="6"/>
      <c r="K114" s="6"/>
      <c r="M114" s="64"/>
    </row>
    <row r="115" spans="2:13" s="7" customFormat="1" ht="11.25" x14ac:dyDescent="0.2">
      <c r="B115" s="10"/>
      <c r="I115" s="6"/>
      <c r="J115" s="6"/>
      <c r="K115" s="6"/>
      <c r="M115" s="64"/>
    </row>
    <row r="116" spans="2:13" s="7" customFormat="1" ht="11.25" x14ac:dyDescent="0.2">
      <c r="B116" s="10"/>
      <c r="I116" s="6"/>
      <c r="J116" s="6"/>
      <c r="K116" s="6"/>
      <c r="M116" s="64"/>
    </row>
    <row r="117" spans="2:13" s="7" customFormat="1" ht="11.25" x14ac:dyDescent="0.2">
      <c r="B117" s="10"/>
      <c r="I117" s="6"/>
      <c r="J117" s="6"/>
      <c r="K117" s="6"/>
      <c r="M117" s="64"/>
    </row>
    <row r="118" spans="2:13" s="7" customFormat="1" ht="11.25" x14ac:dyDescent="0.2">
      <c r="B118" s="10"/>
      <c r="I118" s="6"/>
      <c r="J118" s="6"/>
      <c r="K118" s="6"/>
      <c r="M118" s="64"/>
    </row>
    <row r="119" spans="2:13" s="7" customFormat="1" ht="11.25" x14ac:dyDescent="0.2">
      <c r="B119" s="10"/>
      <c r="I119" s="6"/>
      <c r="J119" s="6"/>
      <c r="K119" s="6"/>
      <c r="M119" s="64"/>
    </row>
    <row r="120" spans="2:13" s="7" customFormat="1" ht="11.25" x14ac:dyDescent="0.2">
      <c r="B120" s="10"/>
      <c r="I120" s="6"/>
      <c r="J120" s="6"/>
      <c r="K120" s="6"/>
      <c r="M120" s="64"/>
    </row>
    <row r="121" spans="2:13" s="7" customFormat="1" ht="11.25" x14ac:dyDescent="0.2">
      <c r="B121" s="10"/>
      <c r="I121" s="6"/>
      <c r="J121" s="6"/>
      <c r="K121" s="6"/>
      <c r="M121" s="64"/>
    </row>
    <row r="122" spans="2:13" s="7" customFormat="1" ht="11.25" x14ac:dyDescent="0.2">
      <c r="B122" s="10"/>
      <c r="I122" s="6"/>
      <c r="J122" s="6"/>
      <c r="K122" s="6"/>
      <c r="M122" s="64"/>
    </row>
    <row r="123" spans="2:13" s="7" customFormat="1" ht="11.25" x14ac:dyDescent="0.2">
      <c r="B123" s="10"/>
      <c r="I123" s="6"/>
      <c r="J123" s="6"/>
      <c r="K123" s="6"/>
      <c r="M123" s="64"/>
    </row>
    <row r="124" spans="2:13" s="7" customFormat="1" ht="11.25" x14ac:dyDescent="0.2">
      <c r="B124" s="10"/>
      <c r="I124" s="6"/>
      <c r="J124" s="6"/>
      <c r="K124" s="6"/>
      <c r="M124" s="64"/>
    </row>
    <row r="125" spans="2:13" s="7" customFormat="1" ht="11.25" x14ac:dyDescent="0.2">
      <c r="B125" s="10"/>
      <c r="I125" s="6"/>
      <c r="J125" s="6"/>
      <c r="K125" s="6"/>
      <c r="M125" s="64"/>
    </row>
    <row r="126" spans="2:13" s="7" customFormat="1" ht="11.25" x14ac:dyDescent="0.2">
      <c r="B126" s="10"/>
      <c r="I126" s="6"/>
      <c r="J126" s="6"/>
      <c r="K126" s="6"/>
      <c r="M126" s="64"/>
    </row>
    <row r="127" spans="2:13" s="7" customFormat="1" ht="11.25" x14ac:dyDescent="0.2">
      <c r="B127" s="10"/>
      <c r="I127" s="6"/>
      <c r="J127" s="6"/>
      <c r="K127" s="6"/>
      <c r="M127" s="64"/>
    </row>
    <row r="128" spans="2:13" s="7" customFormat="1" ht="11.25" x14ac:dyDescent="0.2">
      <c r="B128" s="10"/>
      <c r="I128" s="6"/>
      <c r="J128" s="6"/>
      <c r="K128" s="6"/>
      <c r="M128" s="64"/>
    </row>
    <row r="129" spans="2:13" s="7" customFormat="1" ht="11.25" x14ac:dyDescent="0.2">
      <c r="B129" s="10"/>
      <c r="I129" s="6"/>
      <c r="J129" s="6"/>
      <c r="K129" s="6"/>
      <c r="M129" s="64"/>
    </row>
    <row r="130" spans="2:13" s="7" customFormat="1" ht="11.25" x14ac:dyDescent="0.2">
      <c r="B130" s="10"/>
      <c r="I130" s="6"/>
      <c r="J130" s="6"/>
      <c r="K130" s="6"/>
      <c r="M130" s="64"/>
    </row>
    <row r="131" spans="2:13" s="7" customFormat="1" ht="11.25" x14ac:dyDescent="0.2">
      <c r="B131" s="10"/>
      <c r="I131" s="6"/>
      <c r="J131" s="6"/>
      <c r="K131" s="6"/>
      <c r="M131" s="64"/>
    </row>
    <row r="132" spans="2:13" s="7" customFormat="1" ht="11.25" x14ac:dyDescent="0.2">
      <c r="B132" s="10"/>
      <c r="I132" s="6"/>
      <c r="J132" s="6"/>
      <c r="K132" s="6"/>
      <c r="M132" s="64"/>
    </row>
    <row r="133" spans="2:13" s="7" customFormat="1" ht="11.25" x14ac:dyDescent="0.2">
      <c r="B133" s="10"/>
      <c r="I133" s="6"/>
      <c r="J133" s="6"/>
      <c r="K133" s="6"/>
      <c r="M133" s="64"/>
    </row>
    <row r="134" spans="2:13" s="7" customFormat="1" ht="11.25" x14ac:dyDescent="0.2">
      <c r="B134" s="10"/>
      <c r="I134" s="6"/>
      <c r="J134" s="6"/>
      <c r="K134" s="6"/>
      <c r="M134" s="64"/>
    </row>
    <row r="135" spans="2:13" s="7" customFormat="1" ht="11.25" x14ac:dyDescent="0.2">
      <c r="B135" s="10"/>
      <c r="I135" s="6"/>
      <c r="J135" s="6"/>
      <c r="K135" s="6"/>
      <c r="M135" s="64"/>
    </row>
    <row r="136" spans="2:13" s="7" customFormat="1" ht="11.25" x14ac:dyDescent="0.2">
      <c r="B136" s="10"/>
      <c r="I136" s="6"/>
      <c r="J136" s="6"/>
      <c r="K136" s="6"/>
      <c r="M136" s="64"/>
    </row>
    <row r="137" spans="2:13" s="7" customFormat="1" ht="11.25" x14ac:dyDescent="0.2">
      <c r="B137" s="10"/>
      <c r="I137" s="6"/>
      <c r="J137" s="6"/>
      <c r="K137" s="6"/>
      <c r="M137" s="64"/>
    </row>
    <row r="138" spans="2:13" s="7" customFormat="1" ht="11.25" x14ac:dyDescent="0.2">
      <c r="B138" s="10"/>
      <c r="I138" s="6"/>
      <c r="J138" s="6"/>
      <c r="K138" s="6"/>
      <c r="M138" s="64"/>
    </row>
    <row r="139" spans="2:13" s="7" customFormat="1" ht="11.25" x14ac:dyDescent="0.2">
      <c r="B139" s="10"/>
      <c r="I139" s="6"/>
      <c r="J139" s="6"/>
      <c r="K139" s="6"/>
      <c r="M139" s="64"/>
    </row>
    <row r="140" spans="2:13" s="7" customFormat="1" ht="11.25" x14ac:dyDescent="0.2">
      <c r="B140" s="10"/>
      <c r="I140" s="6"/>
      <c r="J140" s="6"/>
      <c r="K140" s="6"/>
      <c r="M140" s="64"/>
    </row>
    <row r="141" spans="2:13" s="7" customFormat="1" ht="11.25" x14ac:dyDescent="0.2">
      <c r="B141" s="10"/>
      <c r="I141" s="6"/>
      <c r="J141" s="6"/>
      <c r="K141" s="6"/>
      <c r="M141" s="64"/>
    </row>
    <row r="142" spans="2:13" s="7" customFormat="1" ht="11.25" x14ac:dyDescent="0.2">
      <c r="B142" s="10"/>
      <c r="I142" s="6"/>
      <c r="J142" s="6"/>
      <c r="K142" s="6"/>
      <c r="M142" s="64"/>
    </row>
    <row r="143" spans="2:13" s="7" customFormat="1" ht="11.25" x14ac:dyDescent="0.2">
      <c r="B143" s="10"/>
      <c r="I143" s="6"/>
      <c r="J143" s="6"/>
      <c r="K143" s="6"/>
      <c r="M143" s="64"/>
    </row>
    <row r="144" spans="2:13" s="7" customFormat="1" ht="11.25" x14ac:dyDescent="0.2">
      <c r="B144" s="10"/>
      <c r="I144" s="6"/>
      <c r="J144" s="6"/>
      <c r="K144" s="6"/>
      <c r="M144" s="64"/>
    </row>
    <row r="145" spans="2:13" s="7" customFormat="1" ht="11.25" x14ac:dyDescent="0.2">
      <c r="B145" s="10"/>
      <c r="I145" s="6"/>
      <c r="J145" s="6"/>
      <c r="K145" s="6"/>
      <c r="M145" s="64"/>
    </row>
    <row r="146" spans="2:13" s="7" customFormat="1" ht="11.25" x14ac:dyDescent="0.2">
      <c r="B146" s="10"/>
      <c r="I146" s="6"/>
      <c r="J146" s="6"/>
      <c r="K146" s="6"/>
      <c r="M146" s="64"/>
    </row>
    <row r="147" spans="2:13" s="7" customFormat="1" ht="11.25" x14ac:dyDescent="0.2">
      <c r="B147" s="10"/>
      <c r="I147" s="6"/>
      <c r="J147" s="6"/>
      <c r="K147" s="6"/>
      <c r="M147" s="64"/>
    </row>
    <row r="148" spans="2:13" s="7" customFormat="1" ht="11.25" x14ac:dyDescent="0.2">
      <c r="B148" s="10"/>
      <c r="I148" s="6"/>
      <c r="J148" s="6"/>
      <c r="K148" s="6"/>
      <c r="M148" s="64"/>
    </row>
    <row r="149" spans="2:13" s="7" customFormat="1" ht="11.25" x14ac:dyDescent="0.2">
      <c r="B149" s="10"/>
      <c r="I149" s="6"/>
      <c r="J149" s="6"/>
      <c r="K149" s="6"/>
      <c r="M149" s="64"/>
    </row>
    <row r="150" spans="2:13" s="7" customFormat="1" ht="11.25" x14ac:dyDescent="0.2">
      <c r="B150" s="10"/>
      <c r="I150" s="6"/>
      <c r="J150" s="6"/>
      <c r="K150" s="6"/>
      <c r="M150" s="64"/>
    </row>
    <row r="151" spans="2:13" s="7" customFormat="1" ht="11.25" x14ac:dyDescent="0.2">
      <c r="B151" s="10"/>
      <c r="I151" s="6"/>
      <c r="J151" s="6"/>
      <c r="K151" s="6"/>
      <c r="M151" s="64"/>
    </row>
    <row r="152" spans="2:13" s="7" customFormat="1" ht="11.25" x14ac:dyDescent="0.2">
      <c r="B152" s="10"/>
      <c r="I152" s="6"/>
      <c r="J152" s="6"/>
      <c r="K152" s="6"/>
      <c r="M152" s="64"/>
    </row>
    <row r="153" spans="2:13" s="7" customFormat="1" ht="11.25" x14ac:dyDescent="0.2">
      <c r="B153" s="10"/>
      <c r="I153" s="6"/>
      <c r="J153" s="6"/>
      <c r="K153" s="6"/>
      <c r="M153" s="64"/>
    </row>
    <row r="154" spans="2:13" s="7" customFormat="1" ht="11.25" x14ac:dyDescent="0.2">
      <c r="B154" s="10"/>
      <c r="I154" s="6"/>
      <c r="J154" s="6"/>
      <c r="K154" s="6"/>
      <c r="M154" s="64"/>
    </row>
    <row r="155" spans="2:13" s="7" customFormat="1" ht="11.25" x14ac:dyDescent="0.2">
      <c r="B155" s="10"/>
      <c r="I155" s="6"/>
      <c r="J155" s="6"/>
      <c r="K155" s="6"/>
      <c r="M155" s="64"/>
    </row>
    <row r="156" spans="2:13" s="7" customFormat="1" ht="11.25" x14ac:dyDescent="0.2">
      <c r="B156" s="10"/>
      <c r="I156" s="6"/>
      <c r="J156" s="6"/>
      <c r="K156" s="6"/>
      <c r="M156" s="64"/>
    </row>
    <row r="157" spans="2:13" s="7" customFormat="1" ht="11.25" x14ac:dyDescent="0.2">
      <c r="B157" s="10"/>
      <c r="I157" s="6"/>
      <c r="J157" s="6"/>
      <c r="K157" s="6"/>
      <c r="M157" s="64"/>
    </row>
    <row r="158" spans="2:13" s="7" customFormat="1" ht="11.25" x14ac:dyDescent="0.2">
      <c r="B158" s="10"/>
      <c r="I158" s="6"/>
      <c r="J158" s="6"/>
      <c r="K158" s="6"/>
      <c r="M158" s="64"/>
    </row>
    <row r="159" spans="2:13" s="7" customFormat="1" ht="11.25" x14ac:dyDescent="0.2">
      <c r="B159" s="10"/>
      <c r="I159" s="6"/>
      <c r="J159" s="6"/>
      <c r="K159" s="6"/>
      <c r="M159" s="64"/>
    </row>
    <row r="160" spans="2:13" s="7" customFormat="1" ht="11.25" x14ac:dyDescent="0.2">
      <c r="B160" s="10"/>
      <c r="I160" s="6"/>
      <c r="J160" s="6"/>
      <c r="K160" s="6"/>
      <c r="M160" s="64"/>
    </row>
    <row r="161" spans="2:13" s="7" customFormat="1" ht="11.25" x14ac:dyDescent="0.2">
      <c r="B161" s="10"/>
      <c r="I161" s="6"/>
      <c r="J161" s="6"/>
      <c r="K161" s="6"/>
      <c r="M161" s="64"/>
    </row>
    <row r="162" spans="2:13" s="7" customFormat="1" ht="11.25" x14ac:dyDescent="0.2">
      <c r="B162" s="10"/>
      <c r="I162" s="6"/>
      <c r="J162" s="6"/>
      <c r="K162" s="6"/>
      <c r="M162" s="64"/>
    </row>
    <row r="163" spans="2:13" s="7" customFormat="1" ht="11.25" x14ac:dyDescent="0.2">
      <c r="B163" s="10"/>
      <c r="I163" s="6"/>
      <c r="J163" s="6"/>
      <c r="K163" s="6"/>
      <c r="M163" s="64"/>
    </row>
    <row r="164" spans="2:13" s="7" customFormat="1" ht="11.25" x14ac:dyDescent="0.2">
      <c r="B164" s="10"/>
      <c r="I164" s="6"/>
      <c r="J164" s="6"/>
      <c r="K164" s="6"/>
      <c r="M164" s="64"/>
    </row>
    <row r="165" spans="2:13" s="7" customFormat="1" ht="11.25" x14ac:dyDescent="0.2">
      <c r="B165" s="10"/>
      <c r="I165" s="6"/>
      <c r="J165" s="6"/>
      <c r="K165" s="6"/>
      <c r="M165" s="64"/>
    </row>
    <row r="166" spans="2:13" s="7" customFormat="1" ht="11.25" x14ac:dyDescent="0.2">
      <c r="B166" s="10"/>
      <c r="I166" s="6"/>
      <c r="J166" s="6"/>
      <c r="K166" s="6"/>
      <c r="M166" s="64"/>
    </row>
    <row r="167" spans="2:13" s="7" customFormat="1" ht="11.25" x14ac:dyDescent="0.2">
      <c r="B167" s="10"/>
      <c r="I167" s="6"/>
      <c r="J167" s="6"/>
      <c r="K167" s="6"/>
      <c r="M167" s="64"/>
    </row>
    <row r="168" spans="2:13" s="7" customFormat="1" ht="11.25" x14ac:dyDescent="0.2">
      <c r="B168" s="10"/>
      <c r="I168" s="6"/>
      <c r="J168" s="6"/>
      <c r="K168" s="6"/>
      <c r="M168" s="64"/>
    </row>
    <row r="169" spans="2:13" s="7" customFormat="1" ht="11.25" x14ac:dyDescent="0.2">
      <c r="B169" s="10"/>
      <c r="I169" s="6"/>
      <c r="J169" s="6"/>
      <c r="K169" s="6"/>
      <c r="M169" s="64"/>
    </row>
    <row r="170" spans="2:13" s="7" customFormat="1" ht="11.25" x14ac:dyDescent="0.2">
      <c r="B170" s="10"/>
      <c r="I170" s="6"/>
      <c r="J170" s="6"/>
      <c r="K170" s="6"/>
      <c r="M170" s="64"/>
    </row>
    <row r="171" spans="2:13" s="7" customFormat="1" ht="11.25" x14ac:dyDescent="0.2">
      <c r="B171" s="10"/>
      <c r="I171" s="6"/>
      <c r="J171" s="6"/>
      <c r="K171" s="6"/>
      <c r="M171" s="64"/>
    </row>
    <row r="172" spans="2:13" s="7" customFormat="1" ht="11.25" x14ac:dyDescent="0.2">
      <c r="B172" s="10"/>
      <c r="I172" s="6"/>
      <c r="J172" s="6"/>
      <c r="K172" s="6"/>
      <c r="M172" s="64"/>
    </row>
    <row r="173" spans="2:13" s="7" customFormat="1" ht="11.25" x14ac:dyDescent="0.2">
      <c r="B173" s="10"/>
      <c r="I173" s="6"/>
      <c r="J173" s="6"/>
      <c r="K173" s="6"/>
      <c r="M173" s="64"/>
    </row>
    <row r="174" spans="2:13" s="7" customFormat="1" ht="11.25" x14ac:dyDescent="0.2">
      <c r="B174" s="10"/>
      <c r="I174" s="6"/>
      <c r="J174" s="6"/>
      <c r="K174" s="6"/>
      <c r="M174" s="64"/>
    </row>
    <row r="175" spans="2:13" s="7" customFormat="1" ht="11.25" x14ac:dyDescent="0.2">
      <c r="B175" s="10"/>
      <c r="I175" s="6"/>
      <c r="J175" s="6"/>
      <c r="K175" s="6"/>
      <c r="M175" s="64"/>
    </row>
    <row r="176" spans="2:13" s="7" customFormat="1" ht="11.25" x14ac:dyDescent="0.2">
      <c r="B176" s="10"/>
      <c r="I176" s="6"/>
      <c r="J176" s="6"/>
      <c r="K176" s="6"/>
      <c r="M176" s="64"/>
    </row>
    <row r="177" spans="2:13" s="7" customFormat="1" ht="11.25" x14ac:dyDescent="0.2">
      <c r="B177" s="10"/>
      <c r="I177" s="6"/>
      <c r="J177" s="6"/>
      <c r="K177" s="6"/>
      <c r="M177" s="64"/>
    </row>
    <row r="178" spans="2:13" s="7" customFormat="1" ht="11.25" x14ac:dyDescent="0.2">
      <c r="B178" s="10"/>
      <c r="I178" s="6"/>
      <c r="J178" s="6"/>
      <c r="K178" s="6"/>
      <c r="M178" s="64"/>
    </row>
    <row r="179" spans="2:13" s="7" customFormat="1" ht="11.25" x14ac:dyDescent="0.2">
      <c r="B179" s="10"/>
      <c r="I179" s="6"/>
      <c r="J179" s="6"/>
      <c r="K179" s="6"/>
      <c r="M179" s="64"/>
    </row>
    <row r="180" spans="2:13" s="7" customFormat="1" ht="11.25" x14ac:dyDescent="0.2">
      <c r="B180" s="10"/>
      <c r="I180" s="6"/>
      <c r="J180" s="6"/>
      <c r="K180" s="6"/>
      <c r="M180" s="64"/>
    </row>
    <row r="181" spans="2:13" s="7" customFormat="1" ht="11.25" x14ac:dyDescent="0.2">
      <c r="B181" s="10"/>
      <c r="I181" s="6"/>
      <c r="J181" s="6"/>
      <c r="K181" s="6"/>
      <c r="M181" s="64"/>
    </row>
    <row r="182" spans="2:13" s="7" customFormat="1" ht="11.25" x14ac:dyDescent="0.2">
      <c r="B182" s="10"/>
      <c r="I182" s="6"/>
      <c r="J182" s="6"/>
      <c r="K182" s="6"/>
      <c r="M182" s="64"/>
    </row>
    <row r="183" spans="2:13" s="7" customFormat="1" ht="11.25" x14ac:dyDescent="0.2">
      <c r="B183" s="10"/>
      <c r="I183" s="6"/>
      <c r="J183" s="6"/>
      <c r="K183" s="6"/>
      <c r="M183" s="64"/>
    </row>
    <row r="184" spans="2:13" s="7" customFormat="1" ht="11.25" x14ac:dyDescent="0.2">
      <c r="B184" s="10"/>
      <c r="I184" s="6"/>
      <c r="J184" s="6"/>
      <c r="K184" s="6"/>
      <c r="M184" s="64"/>
    </row>
    <row r="185" spans="2:13" s="7" customFormat="1" ht="11.25" x14ac:dyDescent="0.2">
      <c r="B185" s="10"/>
      <c r="I185" s="6"/>
      <c r="J185" s="6"/>
      <c r="K185" s="6"/>
      <c r="M185" s="64"/>
    </row>
    <row r="186" spans="2:13" s="7" customFormat="1" ht="11.25" x14ac:dyDescent="0.2">
      <c r="B186" s="10"/>
      <c r="I186" s="6"/>
      <c r="J186" s="6"/>
      <c r="K186" s="6"/>
      <c r="M186" s="64"/>
    </row>
    <row r="187" spans="2:13" s="7" customFormat="1" ht="11.25" x14ac:dyDescent="0.2">
      <c r="B187" s="10"/>
      <c r="I187" s="6"/>
      <c r="J187" s="6"/>
      <c r="K187" s="6"/>
      <c r="M187" s="64"/>
    </row>
    <row r="188" spans="2:13" s="7" customFormat="1" ht="11.25" x14ac:dyDescent="0.2">
      <c r="B188" s="10"/>
      <c r="I188" s="6"/>
      <c r="J188" s="6"/>
      <c r="K188" s="6"/>
      <c r="M188" s="64"/>
    </row>
    <row r="189" spans="2:13" s="7" customFormat="1" ht="11.25" x14ac:dyDescent="0.2">
      <c r="B189" s="10"/>
      <c r="I189" s="6"/>
      <c r="J189" s="6"/>
      <c r="K189" s="6"/>
      <c r="M189" s="64"/>
    </row>
    <row r="190" spans="2:13" s="7" customFormat="1" ht="11.25" x14ac:dyDescent="0.2">
      <c r="B190" s="10"/>
      <c r="I190" s="6"/>
      <c r="J190" s="6"/>
      <c r="K190" s="6"/>
      <c r="M190" s="64"/>
    </row>
    <row r="191" spans="2:13" s="7" customFormat="1" ht="11.25" x14ac:dyDescent="0.2">
      <c r="B191" s="10"/>
      <c r="I191" s="6"/>
      <c r="J191" s="6"/>
      <c r="K191" s="6"/>
      <c r="M191" s="64"/>
    </row>
    <row r="192" spans="2:13" s="7" customFormat="1" ht="11.25" x14ac:dyDescent="0.2">
      <c r="B192" s="10"/>
      <c r="I192" s="6"/>
      <c r="J192" s="6"/>
      <c r="K192" s="6"/>
      <c r="M192" s="64"/>
    </row>
    <row r="193" spans="2:13" s="7" customFormat="1" ht="11.25" x14ac:dyDescent="0.2">
      <c r="B193" s="10"/>
      <c r="I193" s="6"/>
      <c r="J193" s="6"/>
      <c r="K193" s="6"/>
      <c r="M193" s="64"/>
    </row>
    <row r="194" spans="2:13" s="7" customFormat="1" ht="11.25" x14ac:dyDescent="0.2">
      <c r="B194" s="10"/>
      <c r="I194" s="6"/>
      <c r="J194" s="6"/>
      <c r="K194" s="6"/>
      <c r="M194" s="64"/>
    </row>
    <row r="195" spans="2:13" s="7" customFormat="1" ht="11.25" x14ac:dyDescent="0.2">
      <c r="B195" s="10"/>
      <c r="I195" s="6"/>
      <c r="J195" s="6"/>
      <c r="K195" s="6"/>
      <c r="M195" s="64"/>
    </row>
    <row r="196" spans="2:13" s="7" customFormat="1" ht="11.25" x14ac:dyDescent="0.2">
      <c r="B196" s="10"/>
      <c r="I196" s="6"/>
      <c r="J196" s="6"/>
      <c r="K196" s="6"/>
      <c r="M196" s="64"/>
    </row>
    <row r="197" spans="2:13" s="7" customFormat="1" ht="11.25" x14ac:dyDescent="0.2">
      <c r="B197" s="10"/>
      <c r="I197" s="6"/>
      <c r="J197" s="6"/>
      <c r="K197" s="6"/>
      <c r="M197" s="64"/>
    </row>
    <row r="198" spans="2:13" s="7" customFormat="1" ht="11.25" x14ac:dyDescent="0.2">
      <c r="B198" s="10"/>
      <c r="I198" s="6"/>
      <c r="J198" s="6"/>
      <c r="K198" s="6"/>
      <c r="M198" s="64"/>
    </row>
    <row r="199" spans="2:13" s="7" customFormat="1" ht="11.25" x14ac:dyDescent="0.2">
      <c r="B199" s="10"/>
      <c r="I199" s="6"/>
      <c r="J199" s="6"/>
      <c r="K199" s="6"/>
      <c r="M199" s="64"/>
    </row>
    <row r="200" spans="2:13" s="7" customFormat="1" ht="11.25" x14ac:dyDescent="0.2">
      <c r="B200" s="10"/>
      <c r="I200" s="6"/>
      <c r="J200" s="6"/>
      <c r="K200" s="6"/>
      <c r="M200" s="64"/>
    </row>
    <row r="201" spans="2:13" s="7" customFormat="1" ht="11.25" x14ac:dyDescent="0.2">
      <c r="B201" s="10"/>
      <c r="I201" s="6"/>
      <c r="J201" s="6"/>
      <c r="K201" s="6"/>
      <c r="M201" s="64"/>
    </row>
    <row r="202" spans="2:13" s="7" customFormat="1" ht="11.25" x14ac:dyDescent="0.2">
      <c r="B202" s="10"/>
      <c r="I202" s="6"/>
      <c r="J202" s="6"/>
      <c r="K202" s="6"/>
      <c r="M202" s="64"/>
    </row>
    <row r="203" spans="2:13" s="7" customFormat="1" ht="11.25" x14ac:dyDescent="0.2">
      <c r="B203" s="10"/>
      <c r="I203" s="6"/>
      <c r="J203" s="6"/>
      <c r="K203" s="6"/>
      <c r="M203" s="64"/>
    </row>
    <row r="204" spans="2:13" s="7" customFormat="1" ht="11.25" x14ac:dyDescent="0.2">
      <c r="B204" s="10"/>
      <c r="I204" s="6"/>
      <c r="J204" s="6"/>
      <c r="K204" s="6"/>
      <c r="M204" s="64"/>
    </row>
    <row r="205" spans="2:13" s="7" customFormat="1" ht="11.25" x14ac:dyDescent="0.2">
      <c r="B205" s="10"/>
      <c r="I205" s="6"/>
      <c r="J205" s="6"/>
      <c r="K205" s="6"/>
      <c r="M205" s="64"/>
    </row>
    <row r="206" spans="2:13" s="7" customFormat="1" ht="11.25" x14ac:dyDescent="0.2">
      <c r="B206" s="10"/>
      <c r="I206" s="6"/>
      <c r="J206" s="6"/>
      <c r="K206" s="6"/>
      <c r="M206" s="64"/>
    </row>
    <row r="207" spans="2:13" s="7" customFormat="1" ht="11.25" x14ac:dyDescent="0.2">
      <c r="B207" s="10"/>
      <c r="I207" s="6"/>
      <c r="J207" s="6"/>
      <c r="K207" s="6"/>
      <c r="M207" s="64"/>
    </row>
    <row r="208" spans="2:13" s="7" customFormat="1" ht="11.25" x14ac:dyDescent="0.2">
      <c r="B208" s="10"/>
      <c r="I208" s="6"/>
      <c r="J208" s="6"/>
      <c r="K208" s="6"/>
      <c r="M208" s="64"/>
    </row>
    <row r="209" spans="2:13" s="7" customFormat="1" ht="11.25" x14ac:dyDescent="0.2">
      <c r="B209" s="10"/>
      <c r="I209" s="6"/>
      <c r="J209" s="6"/>
      <c r="K209" s="6"/>
      <c r="M209" s="64"/>
    </row>
    <row r="210" spans="2:13" s="7" customFormat="1" ht="11.25" x14ac:dyDescent="0.2">
      <c r="B210" s="10"/>
      <c r="I210" s="6"/>
      <c r="J210" s="6"/>
      <c r="K210" s="6"/>
      <c r="M210" s="64"/>
    </row>
    <row r="211" spans="2:13" s="7" customFormat="1" ht="11.25" x14ac:dyDescent="0.2">
      <c r="B211" s="10"/>
      <c r="I211" s="6"/>
      <c r="J211" s="6"/>
      <c r="K211" s="6"/>
      <c r="M211" s="64"/>
    </row>
    <row r="212" spans="2:13" s="7" customFormat="1" ht="11.25" x14ac:dyDescent="0.2">
      <c r="B212" s="10"/>
      <c r="I212" s="6"/>
      <c r="J212" s="6"/>
      <c r="K212" s="6"/>
      <c r="M212" s="64"/>
    </row>
    <row r="213" spans="2:13" s="7" customFormat="1" ht="11.25" x14ac:dyDescent="0.2">
      <c r="B213" s="10"/>
      <c r="I213" s="6"/>
      <c r="J213" s="6"/>
      <c r="K213" s="6"/>
      <c r="M213" s="64"/>
    </row>
    <row r="214" spans="2:13" s="7" customFormat="1" ht="11.25" x14ac:dyDescent="0.2">
      <c r="B214" s="10"/>
      <c r="I214" s="6"/>
      <c r="J214" s="6"/>
      <c r="K214" s="6"/>
      <c r="M214" s="64"/>
    </row>
    <row r="215" spans="2:13" s="7" customFormat="1" ht="11.25" x14ac:dyDescent="0.2">
      <c r="B215" s="10"/>
      <c r="I215" s="6"/>
      <c r="J215" s="6"/>
      <c r="K215" s="6"/>
      <c r="M215" s="64"/>
    </row>
    <row r="216" spans="2:13" s="7" customFormat="1" ht="11.25" x14ac:dyDescent="0.2">
      <c r="B216" s="10"/>
      <c r="I216" s="6"/>
      <c r="J216" s="6"/>
      <c r="K216" s="6"/>
      <c r="M216" s="64"/>
    </row>
    <row r="217" spans="2:13" s="7" customFormat="1" ht="11.25" x14ac:dyDescent="0.2">
      <c r="B217" s="10"/>
      <c r="I217" s="6"/>
      <c r="J217" s="6"/>
      <c r="K217" s="6"/>
      <c r="M217" s="64"/>
    </row>
    <row r="218" spans="2:13" s="7" customFormat="1" ht="11.25" x14ac:dyDescent="0.2">
      <c r="B218" s="10"/>
      <c r="I218" s="6"/>
      <c r="J218" s="6"/>
      <c r="K218" s="6"/>
      <c r="M218" s="64"/>
    </row>
    <row r="219" spans="2:13" s="7" customFormat="1" ht="11.25" x14ac:dyDescent="0.2">
      <c r="B219" s="10"/>
      <c r="I219" s="6"/>
      <c r="J219" s="6"/>
      <c r="K219" s="6"/>
      <c r="M219" s="64"/>
    </row>
    <row r="220" spans="2:13" s="7" customFormat="1" ht="11.25" x14ac:dyDescent="0.2">
      <c r="B220" s="10"/>
      <c r="I220" s="6"/>
      <c r="J220" s="6"/>
      <c r="K220" s="6"/>
      <c r="M220" s="64"/>
    </row>
    <row r="221" spans="2:13" s="7" customFormat="1" ht="11.25" x14ac:dyDescent="0.2">
      <c r="B221" s="10"/>
      <c r="I221" s="6"/>
      <c r="J221" s="6"/>
      <c r="K221" s="6"/>
      <c r="M221" s="64"/>
    </row>
    <row r="222" spans="2:13" s="7" customFormat="1" ht="11.25" x14ac:dyDescent="0.2">
      <c r="B222" s="10"/>
      <c r="I222" s="6"/>
      <c r="J222" s="6"/>
      <c r="K222" s="6"/>
      <c r="M222" s="64"/>
    </row>
    <row r="223" spans="2:13" s="7" customFormat="1" ht="11.25" x14ac:dyDescent="0.2">
      <c r="B223" s="10"/>
      <c r="I223" s="6"/>
      <c r="J223" s="6"/>
      <c r="K223" s="6"/>
      <c r="M223" s="64"/>
    </row>
    <row r="224" spans="2:13" s="7" customFormat="1" ht="11.25" x14ac:dyDescent="0.2">
      <c r="B224" s="10"/>
      <c r="I224" s="6"/>
      <c r="J224" s="6"/>
      <c r="K224" s="6"/>
      <c r="M224" s="64"/>
    </row>
    <row r="225" spans="2:13" s="7" customFormat="1" ht="11.25" x14ac:dyDescent="0.2">
      <c r="B225" s="10"/>
      <c r="I225" s="6"/>
      <c r="J225" s="6"/>
      <c r="K225" s="6"/>
      <c r="M225" s="64"/>
    </row>
    <row r="226" spans="2:13" s="7" customFormat="1" ht="11.25" x14ac:dyDescent="0.2">
      <c r="B226" s="10"/>
      <c r="I226" s="6"/>
      <c r="J226" s="6"/>
      <c r="K226" s="6"/>
      <c r="M226" s="64"/>
    </row>
    <row r="227" spans="2:13" s="7" customFormat="1" ht="11.25" x14ac:dyDescent="0.2">
      <c r="B227" s="10"/>
      <c r="I227" s="6"/>
      <c r="J227" s="6"/>
      <c r="K227" s="6"/>
      <c r="M227" s="64"/>
    </row>
    <row r="228" spans="2:13" s="7" customFormat="1" ht="11.25" x14ac:dyDescent="0.2">
      <c r="B228" s="10"/>
      <c r="I228" s="6"/>
      <c r="J228" s="6"/>
      <c r="K228" s="6"/>
      <c r="M228" s="64"/>
    </row>
    <row r="229" spans="2:13" s="7" customFormat="1" ht="11.25" x14ac:dyDescent="0.2">
      <c r="B229" s="10"/>
      <c r="I229" s="6"/>
      <c r="J229" s="6"/>
      <c r="K229" s="6"/>
      <c r="M229" s="64"/>
    </row>
    <row r="230" spans="2:13" s="7" customFormat="1" ht="11.25" x14ac:dyDescent="0.2">
      <c r="B230" s="10"/>
      <c r="I230" s="6"/>
      <c r="J230" s="6"/>
      <c r="K230" s="6"/>
      <c r="M230" s="64"/>
    </row>
    <row r="231" spans="2:13" s="7" customFormat="1" ht="11.25" x14ac:dyDescent="0.2">
      <c r="B231" s="10"/>
      <c r="I231" s="6"/>
      <c r="J231" s="6"/>
      <c r="K231" s="6"/>
      <c r="M231" s="64"/>
    </row>
    <row r="232" spans="2:13" s="7" customFormat="1" ht="11.25" x14ac:dyDescent="0.2">
      <c r="B232" s="10"/>
      <c r="I232" s="6"/>
      <c r="J232" s="6"/>
      <c r="K232" s="6"/>
      <c r="M232" s="64"/>
    </row>
    <row r="233" spans="2:13" s="7" customFormat="1" ht="11.25" x14ac:dyDescent="0.2">
      <c r="B233" s="10"/>
      <c r="I233" s="6"/>
      <c r="J233" s="6"/>
      <c r="K233" s="6"/>
      <c r="M233" s="64"/>
    </row>
    <row r="234" spans="2:13" s="7" customFormat="1" ht="11.25" x14ac:dyDescent="0.2">
      <c r="B234" s="10"/>
      <c r="I234" s="6"/>
      <c r="J234" s="6"/>
      <c r="K234" s="6"/>
      <c r="M234" s="64"/>
    </row>
    <row r="235" spans="2:13" s="7" customFormat="1" ht="11.25" x14ac:dyDescent="0.2">
      <c r="B235" s="10"/>
      <c r="I235" s="6"/>
      <c r="J235" s="6"/>
      <c r="K235" s="6"/>
      <c r="M235" s="64"/>
    </row>
    <row r="236" spans="2:13" s="7" customFormat="1" ht="11.25" x14ac:dyDescent="0.2">
      <c r="B236" s="10"/>
      <c r="I236" s="6"/>
      <c r="J236" s="6"/>
      <c r="K236" s="6"/>
      <c r="M236" s="64"/>
    </row>
    <row r="237" spans="2:13" s="7" customFormat="1" ht="11.25" x14ac:dyDescent="0.2">
      <c r="B237" s="10"/>
      <c r="I237" s="6"/>
      <c r="J237" s="6"/>
      <c r="K237" s="6"/>
      <c r="M237" s="64"/>
    </row>
    <row r="238" spans="2:13" s="7" customFormat="1" ht="11.25" x14ac:dyDescent="0.2">
      <c r="B238" s="10"/>
      <c r="I238" s="6"/>
      <c r="J238" s="6"/>
      <c r="K238" s="6"/>
      <c r="M238" s="64"/>
    </row>
    <row r="239" spans="2:13" s="7" customFormat="1" ht="11.25" x14ac:dyDescent="0.2">
      <c r="B239" s="10"/>
      <c r="I239" s="6"/>
      <c r="J239" s="6"/>
      <c r="K239" s="6"/>
      <c r="M239" s="64"/>
    </row>
    <row r="240" spans="2:13" s="7" customFormat="1" ht="11.25" x14ac:dyDescent="0.2">
      <c r="B240" s="10"/>
      <c r="I240" s="6"/>
      <c r="J240" s="6"/>
      <c r="K240" s="6"/>
      <c r="M240" s="64"/>
    </row>
    <row r="241" spans="2:13" s="7" customFormat="1" ht="11.25" x14ac:dyDescent="0.2">
      <c r="B241" s="10"/>
      <c r="I241" s="6"/>
      <c r="J241" s="6"/>
      <c r="K241" s="6"/>
      <c r="M241" s="64"/>
    </row>
    <row r="242" spans="2:13" s="7" customFormat="1" ht="11.25" x14ac:dyDescent="0.2">
      <c r="B242" s="10"/>
      <c r="I242" s="6"/>
      <c r="J242" s="6"/>
      <c r="K242" s="6"/>
      <c r="M242" s="64"/>
    </row>
    <row r="243" spans="2:13" s="7" customFormat="1" ht="11.25" x14ac:dyDescent="0.2">
      <c r="B243" s="10"/>
      <c r="I243" s="6"/>
      <c r="J243" s="6"/>
      <c r="K243" s="6"/>
      <c r="M243" s="64"/>
    </row>
    <row r="244" spans="2:13" s="7" customFormat="1" ht="11.25" x14ac:dyDescent="0.2">
      <c r="B244" s="10"/>
      <c r="I244" s="6"/>
      <c r="J244" s="6"/>
      <c r="K244" s="6"/>
      <c r="M244" s="64"/>
    </row>
    <row r="245" spans="2:13" s="7" customFormat="1" ht="11.25" x14ac:dyDescent="0.2">
      <c r="B245" s="10"/>
      <c r="I245" s="6"/>
      <c r="J245" s="6"/>
      <c r="K245" s="6"/>
      <c r="M245" s="64"/>
    </row>
    <row r="246" spans="2:13" s="7" customFormat="1" ht="11.25" x14ac:dyDescent="0.2">
      <c r="B246" s="10"/>
      <c r="I246" s="6"/>
      <c r="J246" s="6"/>
      <c r="K246" s="6"/>
      <c r="M246" s="64"/>
    </row>
    <row r="247" spans="2:13" s="7" customFormat="1" ht="11.25" x14ac:dyDescent="0.2">
      <c r="B247" s="10"/>
      <c r="I247" s="6"/>
      <c r="J247" s="6"/>
      <c r="K247" s="6"/>
      <c r="M247" s="64"/>
    </row>
    <row r="248" spans="2:13" s="7" customFormat="1" ht="11.25" x14ac:dyDescent="0.2">
      <c r="B248" s="10"/>
      <c r="I248" s="6"/>
      <c r="J248" s="6"/>
      <c r="K248" s="6"/>
      <c r="M248" s="64"/>
    </row>
    <row r="249" spans="2:13" s="7" customFormat="1" ht="11.25" x14ac:dyDescent="0.2">
      <c r="B249" s="10"/>
      <c r="I249" s="6"/>
      <c r="J249" s="6"/>
      <c r="K249" s="6"/>
      <c r="M249" s="64"/>
    </row>
    <row r="250" spans="2:13" s="7" customFormat="1" ht="11.25" x14ac:dyDescent="0.2">
      <c r="B250" s="10"/>
      <c r="I250" s="6"/>
      <c r="J250" s="6"/>
      <c r="K250" s="6"/>
      <c r="M250" s="64"/>
    </row>
    <row r="251" spans="2:13" s="7" customFormat="1" ht="11.25" x14ac:dyDescent="0.2">
      <c r="B251" s="10"/>
      <c r="I251" s="6"/>
      <c r="J251" s="6"/>
      <c r="K251" s="6"/>
      <c r="M251" s="64"/>
    </row>
    <row r="252" spans="2:13" s="7" customFormat="1" ht="11.25" x14ac:dyDescent="0.2">
      <c r="B252" s="10"/>
      <c r="I252" s="6"/>
      <c r="J252" s="6"/>
      <c r="K252" s="6"/>
      <c r="M252" s="64"/>
    </row>
    <row r="253" spans="2:13" s="7" customFormat="1" ht="11.25" x14ac:dyDescent="0.2">
      <c r="B253" s="10"/>
      <c r="I253" s="6"/>
      <c r="J253" s="6"/>
      <c r="K253" s="6"/>
      <c r="M253" s="64"/>
    </row>
    <row r="254" spans="2:13" s="7" customFormat="1" ht="11.25" x14ac:dyDescent="0.2">
      <c r="B254" s="10"/>
      <c r="I254" s="6"/>
      <c r="J254" s="6"/>
      <c r="K254" s="6"/>
      <c r="M254" s="64"/>
    </row>
    <row r="255" spans="2:13" s="7" customFormat="1" ht="11.25" x14ac:dyDescent="0.2">
      <c r="B255" s="10"/>
      <c r="I255" s="6"/>
      <c r="J255" s="6"/>
      <c r="K255" s="6"/>
      <c r="M255" s="64"/>
    </row>
    <row r="256" spans="2:13" s="7" customFormat="1" ht="11.25" x14ac:dyDescent="0.2">
      <c r="B256" s="10"/>
      <c r="I256" s="6"/>
      <c r="J256" s="6"/>
      <c r="K256" s="6"/>
      <c r="M256" s="64"/>
    </row>
    <row r="257" spans="2:13" s="7" customFormat="1" ht="11.25" x14ac:dyDescent="0.2">
      <c r="B257" s="10"/>
      <c r="I257" s="6"/>
      <c r="J257" s="6"/>
      <c r="K257" s="6"/>
      <c r="M257" s="64"/>
    </row>
    <row r="258" spans="2:13" s="7" customFormat="1" ht="11.25" x14ac:dyDescent="0.2">
      <c r="B258" s="10"/>
      <c r="I258" s="6"/>
      <c r="J258" s="6"/>
      <c r="K258" s="6"/>
      <c r="M258" s="64"/>
    </row>
    <row r="259" spans="2:13" s="7" customFormat="1" ht="11.25" x14ac:dyDescent="0.2">
      <c r="B259" s="10"/>
      <c r="I259" s="6"/>
      <c r="J259" s="6"/>
      <c r="K259" s="6"/>
      <c r="M259" s="64"/>
    </row>
    <row r="260" spans="2:13" s="7" customFormat="1" ht="11.25" x14ac:dyDescent="0.2">
      <c r="B260" s="10"/>
      <c r="I260" s="6"/>
      <c r="J260" s="6"/>
      <c r="K260" s="6"/>
      <c r="M260" s="64"/>
    </row>
    <row r="261" spans="2:13" s="7" customFormat="1" ht="11.25" x14ac:dyDescent="0.2">
      <c r="B261" s="10"/>
      <c r="I261" s="6"/>
      <c r="J261" s="6"/>
      <c r="K261" s="6"/>
      <c r="M261" s="64"/>
    </row>
    <row r="262" spans="2:13" s="7" customFormat="1" ht="11.25" x14ac:dyDescent="0.2">
      <c r="B262" s="10"/>
      <c r="I262" s="6"/>
      <c r="J262" s="6"/>
      <c r="K262" s="6"/>
      <c r="M262" s="64"/>
    </row>
    <row r="263" spans="2:13" s="7" customFormat="1" ht="11.25" x14ac:dyDescent="0.2">
      <c r="B263" s="10"/>
      <c r="I263" s="6"/>
      <c r="J263" s="6"/>
      <c r="K263" s="6"/>
      <c r="M263" s="64"/>
    </row>
    <row r="264" spans="2:13" s="7" customFormat="1" ht="11.25" x14ac:dyDescent="0.2">
      <c r="B264" s="10"/>
      <c r="I264" s="6"/>
      <c r="J264" s="6"/>
      <c r="K264" s="6"/>
      <c r="M264" s="64"/>
    </row>
    <row r="265" spans="2:13" s="7" customFormat="1" ht="11.25" x14ac:dyDescent="0.2">
      <c r="B265" s="10"/>
      <c r="I265" s="6"/>
      <c r="J265" s="6"/>
      <c r="K265" s="6"/>
      <c r="M265" s="64"/>
    </row>
    <row r="266" spans="2:13" s="7" customFormat="1" ht="11.25" x14ac:dyDescent="0.2">
      <c r="B266" s="10"/>
      <c r="I266" s="6"/>
      <c r="J266" s="6"/>
      <c r="K266" s="6"/>
      <c r="M266" s="64"/>
    </row>
    <row r="267" spans="2:13" s="7" customFormat="1" ht="11.25" x14ac:dyDescent="0.2">
      <c r="B267" s="10"/>
      <c r="I267" s="6"/>
      <c r="J267" s="6"/>
      <c r="K267" s="6"/>
      <c r="M267" s="64"/>
    </row>
    <row r="268" spans="2:13" s="7" customFormat="1" ht="11.25" x14ac:dyDescent="0.2">
      <c r="B268" s="10"/>
      <c r="I268" s="6"/>
      <c r="J268" s="6"/>
      <c r="K268" s="6"/>
      <c r="M268" s="64"/>
    </row>
    <row r="269" spans="2:13" s="7" customFormat="1" ht="11.25" x14ac:dyDescent="0.2">
      <c r="B269" s="10"/>
      <c r="I269" s="6"/>
      <c r="J269" s="6"/>
      <c r="K269" s="6"/>
      <c r="M269" s="64"/>
    </row>
    <row r="270" spans="2:13" s="7" customFormat="1" ht="11.25" x14ac:dyDescent="0.2">
      <c r="B270" s="10"/>
      <c r="I270" s="6"/>
      <c r="J270" s="6"/>
      <c r="K270" s="6"/>
      <c r="M270" s="64"/>
    </row>
    <row r="271" spans="2:13" s="7" customFormat="1" ht="11.25" x14ac:dyDescent="0.2">
      <c r="B271" s="10"/>
      <c r="I271" s="6"/>
      <c r="J271" s="6"/>
      <c r="K271" s="6"/>
      <c r="M271" s="64"/>
    </row>
    <row r="272" spans="2:13" s="7" customFormat="1" ht="11.25" x14ac:dyDescent="0.2">
      <c r="B272" s="10"/>
      <c r="I272" s="6"/>
      <c r="J272" s="6"/>
      <c r="K272" s="6"/>
      <c r="M272" s="64"/>
    </row>
    <row r="273" spans="2:13" s="7" customFormat="1" ht="11.25" x14ac:dyDescent="0.2">
      <c r="B273" s="10"/>
      <c r="I273" s="6"/>
      <c r="J273" s="6"/>
      <c r="K273" s="6"/>
      <c r="M273" s="64"/>
    </row>
    <row r="274" spans="2:13" s="7" customFormat="1" ht="11.25" x14ac:dyDescent="0.2">
      <c r="B274" s="10"/>
      <c r="I274" s="6"/>
      <c r="J274" s="6"/>
      <c r="K274" s="6"/>
      <c r="M274" s="64"/>
    </row>
    <row r="275" spans="2:13" s="7" customFormat="1" ht="11.25" x14ac:dyDescent="0.2">
      <c r="B275" s="10"/>
      <c r="I275" s="6"/>
      <c r="J275" s="6"/>
      <c r="K275" s="6"/>
      <c r="M275" s="64"/>
    </row>
    <row r="276" spans="2:13" s="7" customFormat="1" ht="11.25" x14ac:dyDescent="0.2">
      <c r="B276" s="10"/>
      <c r="I276" s="6"/>
      <c r="J276" s="6"/>
      <c r="K276" s="6"/>
      <c r="M276" s="64"/>
    </row>
    <row r="277" spans="2:13" s="7" customFormat="1" ht="11.25" x14ac:dyDescent="0.2">
      <c r="B277" s="10"/>
      <c r="I277" s="6"/>
      <c r="J277" s="6"/>
      <c r="K277" s="6"/>
      <c r="M277" s="64"/>
    </row>
    <row r="278" spans="2:13" s="7" customFormat="1" ht="11.25" x14ac:dyDescent="0.2">
      <c r="B278" s="10"/>
      <c r="I278" s="6"/>
      <c r="J278" s="6"/>
      <c r="K278" s="6"/>
      <c r="M278" s="64"/>
    </row>
    <row r="279" spans="2:13" s="7" customFormat="1" ht="11.25" x14ac:dyDescent="0.2">
      <c r="B279" s="10"/>
      <c r="I279" s="6"/>
      <c r="J279" s="6"/>
      <c r="K279" s="6"/>
      <c r="M279" s="64"/>
    </row>
    <row r="280" spans="2:13" s="7" customFormat="1" ht="11.25" x14ac:dyDescent="0.2">
      <c r="B280" s="10"/>
      <c r="I280" s="6"/>
      <c r="J280" s="6"/>
      <c r="K280" s="6"/>
      <c r="M280" s="64"/>
    </row>
    <row r="281" spans="2:13" s="7" customFormat="1" ht="11.25" x14ac:dyDescent="0.2">
      <c r="B281" s="10"/>
      <c r="I281" s="6"/>
      <c r="J281" s="6"/>
      <c r="K281" s="6"/>
      <c r="M281" s="64"/>
    </row>
    <row r="282" spans="2:13" s="7" customFormat="1" ht="11.25" x14ac:dyDescent="0.2">
      <c r="B282" s="10"/>
      <c r="I282" s="6"/>
      <c r="J282" s="6"/>
      <c r="K282" s="6"/>
      <c r="M282" s="64"/>
    </row>
    <row r="283" spans="2:13" s="7" customFormat="1" ht="11.25" x14ac:dyDescent="0.2">
      <c r="B283" s="10"/>
      <c r="I283" s="6"/>
      <c r="J283" s="6"/>
      <c r="K283" s="6"/>
      <c r="M283" s="64"/>
    </row>
    <row r="284" spans="2:13" s="7" customFormat="1" ht="11.25" x14ac:dyDescent="0.2">
      <c r="B284" s="10"/>
      <c r="I284" s="6"/>
      <c r="J284" s="6"/>
      <c r="K284" s="6"/>
      <c r="M284" s="64"/>
    </row>
    <row r="285" spans="2:13" s="7" customFormat="1" ht="11.25" x14ac:dyDescent="0.2">
      <c r="B285" s="10"/>
      <c r="I285" s="6"/>
      <c r="J285" s="6"/>
      <c r="K285" s="6"/>
      <c r="M285" s="64"/>
    </row>
    <row r="286" spans="2:13" s="7" customFormat="1" ht="11.25" x14ac:dyDescent="0.2">
      <c r="B286" s="10"/>
      <c r="I286" s="6"/>
      <c r="J286" s="6"/>
      <c r="K286" s="6"/>
      <c r="M286" s="64"/>
    </row>
    <row r="287" spans="2:13" s="7" customFormat="1" ht="11.25" x14ac:dyDescent="0.2">
      <c r="B287" s="10"/>
      <c r="I287" s="6"/>
      <c r="J287" s="6"/>
      <c r="K287" s="6"/>
      <c r="M287" s="64"/>
    </row>
    <row r="288" spans="2:13" s="7" customFormat="1" ht="11.25" x14ac:dyDescent="0.2">
      <c r="B288" s="10"/>
      <c r="I288" s="6"/>
      <c r="J288" s="6"/>
      <c r="K288" s="6"/>
      <c r="M288" s="64"/>
    </row>
    <row r="289" spans="2:13" s="7" customFormat="1" ht="11.25" x14ac:dyDescent="0.2">
      <c r="B289" s="10"/>
      <c r="I289" s="6"/>
      <c r="J289" s="6"/>
      <c r="K289" s="6"/>
      <c r="M289" s="64"/>
    </row>
    <row r="290" spans="2:13" s="7" customFormat="1" ht="11.25" x14ac:dyDescent="0.2">
      <c r="B290" s="10"/>
      <c r="I290" s="6"/>
      <c r="J290" s="6"/>
      <c r="K290" s="6"/>
      <c r="M290" s="64"/>
    </row>
    <row r="291" spans="2:13" s="7" customFormat="1" ht="11.25" x14ac:dyDescent="0.2">
      <c r="B291" s="10"/>
      <c r="I291" s="6"/>
      <c r="J291" s="6"/>
      <c r="K291" s="6"/>
      <c r="M291" s="64"/>
    </row>
    <row r="292" spans="2:13" s="7" customFormat="1" ht="11.25" x14ac:dyDescent="0.2">
      <c r="B292" s="10"/>
      <c r="I292" s="6"/>
      <c r="J292" s="6"/>
      <c r="K292" s="6"/>
      <c r="M292" s="64"/>
    </row>
    <row r="293" spans="2:13" s="7" customFormat="1" ht="11.25" x14ac:dyDescent="0.2">
      <c r="B293" s="10"/>
      <c r="I293" s="6"/>
      <c r="J293" s="6"/>
      <c r="K293" s="6"/>
      <c r="M293" s="64"/>
    </row>
    <row r="294" spans="2:13" s="7" customFormat="1" ht="11.25" x14ac:dyDescent="0.2">
      <c r="B294" s="10"/>
      <c r="I294" s="6"/>
      <c r="J294" s="6"/>
      <c r="K294" s="6"/>
      <c r="M294" s="64"/>
    </row>
    <row r="295" spans="2:13" s="7" customFormat="1" ht="11.25" x14ac:dyDescent="0.2">
      <c r="B295" s="10"/>
      <c r="I295" s="6"/>
      <c r="J295" s="6"/>
      <c r="K295" s="6"/>
      <c r="M295" s="64"/>
    </row>
    <row r="296" spans="2:13" s="7" customFormat="1" ht="11.25" x14ac:dyDescent="0.2">
      <c r="B296" s="10"/>
      <c r="I296" s="6"/>
      <c r="J296" s="6"/>
      <c r="K296" s="6"/>
      <c r="M296" s="64"/>
    </row>
    <row r="297" spans="2:13" s="7" customFormat="1" ht="11.25" x14ac:dyDescent="0.2">
      <c r="B297" s="10"/>
      <c r="I297" s="6"/>
      <c r="J297" s="6"/>
      <c r="K297" s="6"/>
      <c r="M297" s="64"/>
    </row>
    <row r="298" spans="2:13" s="7" customFormat="1" ht="11.25" x14ac:dyDescent="0.2">
      <c r="B298" s="10"/>
      <c r="I298" s="6"/>
      <c r="J298" s="6"/>
      <c r="K298" s="6"/>
      <c r="M298" s="64"/>
    </row>
    <row r="299" spans="2:13" s="7" customFormat="1" ht="11.25" x14ac:dyDescent="0.2">
      <c r="B299" s="10"/>
      <c r="I299" s="6"/>
      <c r="J299" s="6"/>
      <c r="K299" s="6"/>
      <c r="M299" s="64"/>
    </row>
    <row r="300" spans="2:13" s="7" customFormat="1" ht="11.25" x14ac:dyDescent="0.2">
      <c r="B300" s="10"/>
      <c r="I300" s="6"/>
      <c r="J300" s="6"/>
      <c r="K300" s="6"/>
      <c r="M300" s="64"/>
    </row>
    <row r="301" spans="2:13" s="7" customFormat="1" ht="11.25" x14ac:dyDescent="0.2">
      <c r="B301" s="10"/>
      <c r="I301" s="6"/>
      <c r="J301" s="6"/>
      <c r="K301" s="6"/>
      <c r="M301" s="64"/>
    </row>
    <row r="302" spans="2:13" s="7" customFormat="1" ht="11.25" x14ac:dyDescent="0.2">
      <c r="B302" s="10"/>
      <c r="I302" s="6"/>
      <c r="J302" s="6"/>
      <c r="K302" s="6"/>
      <c r="M302" s="64"/>
    </row>
    <row r="303" spans="2:13" s="7" customFormat="1" ht="11.25" x14ac:dyDescent="0.2">
      <c r="B303" s="10"/>
      <c r="I303" s="6"/>
      <c r="J303" s="6"/>
      <c r="K303" s="6"/>
      <c r="M303" s="64"/>
    </row>
    <row r="304" spans="2:13" s="7" customFormat="1" ht="11.25" x14ac:dyDescent="0.2">
      <c r="B304" s="10"/>
      <c r="I304" s="6"/>
      <c r="J304" s="6"/>
      <c r="K304" s="6"/>
      <c r="M304" s="64"/>
    </row>
    <row r="305" spans="2:13" s="7" customFormat="1" ht="11.25" x14ac:dyDescent="0.2">
      <c r="B305" s="10"/>
      <c r="I305" s="6"/>
      <c r="J305" s="6"/>
      <c r="K305" s="6"/>
      <c r="M305" s="64"/>
    </row>
    <row r="306" spans="2:13" s="7" customFormat="1" ht="11.25" x14ac:dyDescent="0.2">
      <c r="B306" s="10"/>
      <c r="I306" s="6"/>
      <c r="J306" s="6"/>
      <c r="K306" s="6"/>
      <c r="M306" s="64"/>
    </row>
    <row r="307" spans="2:13" s="7" customFormat="1" ht="11.25" x14ac:dyDescent="0.2">
      <c r="B307" s="10"/>
      <c r="I307" s="6"/>
      <c r="J307" s="6"/>
      <c r="K307" s="6"/>
      <c r="M307" s="64"/>
    </row>
    <row r="308" spans="2:13" s="7" customFormat="1" ht="11.25" x14ac:dyDescent="0.2">
      <c r="B308" s="10"/>
      <c r="I308" s="6"/>
      <c r="J308" s="6"/>
      <c r="K308" s="6"/>
      <c r="M308" s="64"/>
    </row>
    <row r="309" spans="2:13" s="7" customFormat="1" ht="11.25" x14ac:dyDescent="0.2">
      <c r="B309" s="10"/>
      <c r="I309" s="6"/>
      <c r="J309" s="6"/>
      <c r="K309" s="6"/>
      <c r="M309" s="64"/>
    </row>
    <row r="310" spans="2:13" s="7" customFormat="1" ht="11.25" x14ac:dyDescent="0.2">
      <c r="B310" s="10"/>
      <c r="I310" s="6"/>
      <c r="J310" s="6"/>
      <c r="K310" s="6"/>
      <c r="M310" s="64"/>
    </row>
    <row r="311" spans="2:13" s="7" customFormat="1" ht="11.25" x14ac:dyDescent="0.2">
      <c r="B311" s="10"/>
      <c r="I311" s="6"/>
      <c r="J311" s="6"/>
      <c r="K311" s="6"/>
      <c r="M311" s="64"/>
    </row>
    <row r="312" spans="2:13" s="7" customFormat="1" ht="11.25" x14ac:dyDescent="0.2">
      <c r="B312" s="10"/>
      <c r="I312" s="6"/>
      <c r="J312" s="6"/>
      <c r="K312" s="6"/>
      <c r="M312" s="64"/>
    </row>
    <row r="313" spans="2:13" s="7" customFormat="1" ht="11.25" x14ac:dyDescent="0.2">
      <c r="B313" s="10"/>
      <c r="I313" s="6"/>
      <c r="J313" s="6"/>
      <c r="K313" s="6"/>
      <c r="M313" s="64"/>
    </row>
    <row r="314" spans="2:13" s="7" customFormat="1" ht="11.25" x14ac:dyDescent="0.2">
      <c r="B314" s="10"/>
      <c r="I314" s="6"/>
      <c r="J314" s="6"/>
      <c r="K314" s="6"/>
      <c r="M314" s="64"/>
    </row>
    <row r="315" spans="2:13" s="7" customFormat="1" ht="11.25" x14ac:dyDescent="0.2">
      <c r="B315" s="10"/>
      <c r="I315" s="6"/>
      <c r="J315" s="6"/>
      <c r="K315" s="6"/>
      <c r="M315" s="64"/>
    </row>
    <row r="316" spans="2:13" s="7" customFormat="1" ht="11.25" x14ac:dyDescent="0.2">
      <c r="B316" s="10"/>
      <c r="I316" s="6"/>
      <c r="J316" s="6"/>
      <c r="K316" s="6"/>
      <c r="M316" s="64"/>
    </row>
    <row r="317" spans="2:13" s="7" customFormat="1" ht="11.25" x14ac:dyDescent="0.2">
      <c r="B317" s="10"/>
      <c r="I317" s="6"/>
      <c r="J317" s="6"/>
      <c r="K317" s="6"/>
      <c r="M317" s="64"/>
    </row>
    <row r="318" spans="2:13" s="7" customFormat="1" ht="11.25" x14ac:dyDescent="0.2">
      <c r="B318" s="10"/>
      <c r="I318" s="6"/>
      <c r="J318" s="6"/>
      <c r="K318" s="6"/>
      <c r="M318" s="64"/>
    </row>
    <row r="319" spans="2:13" s="7" customFormat="1" ht="11.25" x14ac:dyDescent="0.2">
      <c r="B319" s="10"/>
      <c r="I319" s="6"/>
      <c r="J319" s="6"/>
      <c r="K319" s="6"/>
      <c r="M319" s="64"/>
    </row>
    <row r="320" spans="2:13" s="7" customFormat="1" ht="11.25" x14ac:dyDescent="0.2">
      <c r="B320" s="10"/>
      <c r="I320" s="6"/>
      <c r="J320" s="6"/>
      <c r="K320" s="6"/>
      <c r="M320" s="64"/>
    </row>
    <row r="321" spans="2:13" s="7" customFormat="1" ht="11.25" x14ac:dyDescent="0.2">
      <c r="B321" s="10"/>
      <c r="I321" s="6"/>
      <c r="J321" s="6"/>
      <c r="K321" s="6"/>
      <c r="M321" s="64"/>
    </row>
    <row r="322" spans="2:13" s="7" customFormat="1" ht="11.25" x14ac:dyDescent="0.2">
      <c r="B322" s="10"/>
      <c r="I322" s="6"/>
      <c r="J322" s="6"/>
      <c r="K322" s="6"/>
      <c r="M322" s="64"/>
    </row>
    <row r="323" spans="2:13" s="7" customFormat="1" ht="11.25" x14ac:dyDescent="0.2">
      <c r="B323" s="10"/>
      <c r="I323" s="6"/>
      <c r="J323" s="6"/>
      <c r="K323" s="6"/>
      <c r="M323" s="64"/>
    </row>
    <row r="324" spans="2:13" s="7" customFormat="1" ht="11.25" x14ac:dyDescent="0.2">
      <c r="B324" s="10"/>
      <c r="I324" s="6"/>
      <c r="J324" s="6"/>
      <c r="K324" s="6"/>
      <c r="M324" s="64"/>
    </row>
    <row r="325" spans="2:13" s="7" customFormat="1" ht="11.25" x14ac:dyDescent="0.2">
      <c r="B325" s="10"/>
      <c r="I325" s="6"/>
      <c r="J325" s="6"/>
      <c r="K325" s="6"/>
      <c r="M325" s="64"/>
    </row>
    <row r="326" spans="2:13" s="7" customFormat="1" ht="11.25" x14ac:dyDescent="0.2">
      <c r="B326" s="10"/>
      <c r="I326" s="6"/>
      <c r="J326" s="6"/>
      <c r="K326" s="6"/>
      <c r="M326" s="64"/>
    </row>
    <row r="327" spans="2:13" s="7" customFormat="1" ht="11.25" x14ac:dyDescent="0.2">
      <c r="B327" s="10"/>
      <c r="I327" s="6"/>
      <c r="J327" s="6"/>
      <c r="K327" s="6"/>
      <c r="M327" s="64"/>
    </row>
    <row r="328" spans="2:13" s="7" customFormat="1" ht="11.25" x14ac:dyDescent="0.2">
      <c r="B328" s="10"/>
      <c r="I328" s="6"/>
      <c r="J328" s="6"/>
      <c r="K328" s="6"/>
      <c r="M328" s="64"/>
    </row>
    <row r="329" spans="2:13" s="7" customFormat="1" ht="11.25" x14ac:dyDescent="0.2">
      <c r="B329" s="10"/>
      <c r="I329" s="6"/>
      <c r="J329" s="6"/>
      <c r="K329" s="6"/>
      <c r="M329" s="64"/>
    </row>
    <row r="330" spans="2:13" s="7" customFormat="1" ht="11.25" x14ac:dyDescent="0.2">
      <c r="B330" s="10"/>
      <c r="I330" s="6"/>
      <c r="J330" s="6"/>
      <c r="K330" s="6"/>
      <c r="M330" s="64"/>
    </row>
    <row r="331" spans="2:13" s="7" customFormat="1" ht="11.25" x14ac:dyDescent="0.2">
      <c r="B331" s="10"/>
      <c r="I331" s="6"/>
      <c r="J331" s="6"/>
      <c r="K331" s="6"/>
      <c r="M331" s="64"/>
    </row>
    <row r="332" spans="2:13" s="7" customFormat="1" ht="11.25" x14ac:dyDescent="0.2">
      <c r="B332" s="10"/>
      <c r="I332" s="6"/>
      <c r="J332" s="6"/>
      <c r="K332" s="6"/>
      <c r="M332" s="64"/>
    </row>
    <row r="333" spans="2:13" s="7" customFormat="1" ht="11.25" x14ac:dyDescent="0.2">
      <c r="B333" s="10"/>
      <c r="I333" s="6"/>
      <c r="J333" s="6"/>
      <c r="K333" s="6"/>
      <c r="M333" s="64"/>
    </row>
    <row r="334" spans="2:13" s="7" customFormat="1" ht="11.25" x14ac:dyDescent="0.2">
      <c r="B334" s="10"/>
      <c r="I334" s="6"/>
      <c r="J334" s="6"/>
      <c r="K334" s="6"/>
      <c r="M334" s="64"/>
    </row>
    <row r="335" spans="2:13" s="7" customFormat="1" ht="11.25" x14ac:dyDescent="0.2">
      <c r="B335" s="10"/>
      <c r="I335" s="6"/>
      <c r="J335" s="6"/>
      <c r="K335" s="6"/>
      <c r="M335" s="64"/>
    </row>
    <row r="336" spans="2:13" s="7" customFormat="1" ht="11.25" x14ac:dyDescent="0.2">
      <c r="B336" s="10"/>
      <c r="I336" s="6"/>
      <c r="J336" s="6"/>
      <c r="K336" s="6"/>
      <c r="M336" s="64"/>
    </row>
    <row r="337" spans="2:13" s="7" customFormat="1" ht="11.25" x14ac:dyDescent="0.2">
      <c r="B337" s="10"/>
      <c r="I337" s="6"/>
      <c r="J337" s="6"/>
      <c r="K337" s="6"/>
      <c r="M337" s="64"/>
    </row>
    <row r="338" spans="2:13" s="7" customFormat="1" ht="11.25" x14ac:dyDescent="0.2">
      <c r="B338" s="10"/>
      <c r="I338" s="6"/>
      <c r="J338" s="6"/>
      <c r="K338" s="6"/>
      <c r="M338" s="64"/>
    </row>
    <row r="339" spans="2:13" s="7" customFormat="1" ht="11.25" x14ac:dyDescent="0.2">
      <c r="B339" s="10"/>
      <c r="I339" s="6"/>
      <c r="J339" s="6"/>
      <c r="K339" s="6"/>
      <c r="M339" s="64"/>
    </row>
    <row r="340" spans="2:13" s="7" customFormat="1" ht="11.25" x14ac:dyDescent="0.2">
      <c r="B340" s="10"/>
      <c r="I340" s="6"/>
      <c r="J340" s="6"/>
      <c r="K340" s="6"/>
      <c r="M340" s="64"/>
    </row>
    <row r="341" spans="2:13" s="7" customFormat="1" ht="11.25" x14ac:dyDescent="0.2">
      <c r="B341" s="10"/>
      <c r="I341" s="6"/>
      <c r="J341" s="6"/>
      <c r="K341" s="6"/>
      <c r="M341" s="64"/>
    </row>
    <row r="342" spans="2:13" s="7" customFormat="1" ht="11.25" x14ac:dyDescent="0.2">
      <c r="B342" s="10"/>
      <c r="I342" s="6"/>
      <c r="J342" s="6"/>
      <c r="K342" s="6"/>
      <c r="M342" s="64"/>
    </row>
    <row r="343" spans="2:13" s="7" customFormat="1" ht="11.25" x14ac:dyDescent="0.2">
      <c r="B343" s="10"/>
      <c r="I343" s="6"/>
      <c r="J343" s="6"/>
      <c r="K343" s="6"/>
      <c r="M343" s="64"/>
    </row>
    <row r="344" spans="2:13" s="7" customFormat="1" ht="11.25" x14ac:dyDescent="0.2">
      <c r="B344" s="10"/>
      <c r="I344" s="6"/>
      <c r="J344" s="6"/>
      <c r="K344" s="6"/>
      <c r="M344" s="64"/>
    </row>
    <row r="345" spans="2:13" s="7" customFormat="1" ht="11.25" x14ac:dyDescent="0.2">
      <c r="B345" s="10"/>
      <c r="I345" s="6"/>
      <c r="J345" s="6"/>
      <c r="K345" s="6"/>
      <c r="M345" s="64"/>
    </row>
    <row r="346" spans="2:13" s="7" customFormat="1" ht="11.25" x14ac:dyDescent="0.2">
      <c r="B346" s="10"/>
      <c r="I346" s="6"/>
      <c r="J346" s="6"/>
      <c r="K346" s="6"/>
      <c r="M346" s="64"/>
    </row>
    <row r="347" spans="2:13" s="7" customFormat="1" ht="11.25" x14ac:dyDescent="0.2">
      <c r="B347" s="10"/>
      <c r="I347" s="6"/>
      <c r="J347" s="6"/>
      <c r="K347" s="6"/>
      <c r="M347" s="64"/>
    </row>
    <row r="348" spans="2:13" s="7" customFormat="1" ht="11.25" x14ac:dyDescent="0.2">
      <c r="B348" s="10"/>
      <c r="I348" s="6"/>
      <c r="J348" s="6"/>
      <c r="K348" s="6"/>
      <c r="M348" s="64"/>
    </row>
    <row r="349" spans="2:13" s="7" customFormat="1" ht="11.25" x14ac:dyDescent="0.2">
      <c r="B349" s="10"/>
      <c r="I349" s="6"/>
      <c r="J349" s="6"/>
      <c r="K349" s="6"/>
      <c r="M349" s="64"/>
    </row>
    <row r="350" spans="2:13" s="7" customFormat="1" ht="11.25" x14ac:dyDescent="0.2">
      <c r="B350" s="10"/>
      <c r="I350" s="6"/>
      <c r="J350" s="6"/>
      <c r="K350" s="6"/>
      <c r="M350" s="64"/>
    </row>
    <row r="351" spans="2:13" s="7" customFormat="1" ht="11.25" x14ac:dyDescent="0.2">
      <c r="B351" s="10"/>
      <c r="I351" s="6"/>
      <c r="J351" s="6"/>
      <c r="K351" s="6"/>
      <c r="M351" s="64"/>
    </row>
    <row r="352" spans="2:13" s="7" customFormat="1" ht="11.25" x14ac:dyDescent="0.2">
      <c r="B352" s="10"/>
      <c r="I352" s="6"/>
      <c r="J352" s="6"/>
      <c r="K352" s="6"/>
      <c r="M352" s="64"/>
    </row>
    <row r="353" spans="2:13" s="7" customFormat="1" ht="11.25" x14ac:dyDescent="0.2">
      <c r="B353" s="10"/>
      <c r="I353" s="6"/>
      <c r="J353" s="6"/>
      <c r="K353" s="6"/>
      <c r="M353" s="64"/>
    </row>
    <row r="354" spans="2:13" s="7" customFormat="1" ht="11.25" x14ac:dyDescent="0.2">
      <c r="B354" s="10"/>
      <c r="I354" s="6"/>
      <c r="J354" s="6"/>
      <c r="K354" s="6"/>
      <c r="M354" s="64"/>
    </row>
    <row r="355" spans="2:13" s="7" customFormat="1" ht="11.25" x14ac:dyDescent="0.2">
      <c r="B355" s="10"/>
      <c r="I355" s="6"/>
      <c r="J355" s="6"/>
      <c r="K355" s="6"/>
      <c r="M355" s="64"/>
    </row>
    <row r="356" spans="2:13" s="7" customFormat="1" ht="11.25" x14ac:dyDescent="0.2">
      <c r="B356" s="10"/>
      <c r="I356" s="6"/>
      <c r="J356" s="6"/>
      <c r="K356" s="6"/>
      <c r="M356" s="64"/>
    </row>
    <row r="357" spans="2:13" s="7" customFormat="1" ht="11.25" x14ac:dyDescent="0.2">
      <c r="B357" s="10"/>
      <c r="I357" s="6"/>
      <c r="J357" s="6"/>
      <c r="K357" s="6"/>
      <c r="M357" s="64"/>
    </row>
    <row r="358" spans="2:13" s="7" customFormat="1" ht="11.25" x14ac:dyDescent="0.2">
      <c r="B358" s="10"/>
      <c r="I358" s="6"/>
      <c r="J358" s="6"/>
      <c r="K358" s="6"/>
      <c r="M358" s="64"/>
    </row>
    <row r="359" spans="2:13" s="7" customFormat="1" ht="11.25" x14ac:dyDescent="0.2">
      <c r="B359" s="10"/>
      <c r="I359" s="6"/>
      <c r="J359" s="6"/>
      <c r="K359" s="6"/>
      <c r="M359" s="64"/>
    </row>
    <row r="360" spans="2:13" s="7" customFormat="1" ht="11.25" x14ac:dyDescent="0.2">
      <c r="B360" s="10"/>
      <c r="I360" s="6"/>
      <c r="J360" s="6"/>
      <c r="K360" s="6"/>
      <c r="M360" s="64"/>
    </row>
    <row r="361" spans="2:13" s="7" customFormat="1" ht="11.25" x14ac:dyDescent="0.2">
      <c r="B361" s="10"/>
      <c r="I361" s="6"/>
      <c r="J361" s="6"/>
      <c r="K361" s="6"/>
      <c r="M361" s="64"/>
    </row>
    <row r="362" spans="2:13" s="7" customFormat="1" ht="11.25" x14ac:dyDescent="0.2">
      <c r="B362" s="10"/>
      <c r="I362" s="6"/>
      <c r="J362" s="6"/>
      <c r="K362" s="6"/>
      <c r="M362" s="64"/>
    </row>
    <row r="363" spans="2:13" s="7" customFormat="1" ht="11.25" x14ac:dyDescent="0.2">
      <c r="B363" s="10"/>
      <c r="I363" s="6"/>
      <c r="J363" s="6"/>
      <c r="K363" s="6"/>
      <c r="M363" s="64"/>
    </row>
    <row r="364" spans="2:13" s="7" customFormat="1" ht="11.25" x14ac:dyDescent="0.2">
      <c r="B364" s="10"/>
      <c r="I364" s="6"/>
      <c r="J364" s="6"/>
      <c r="K364" s="6"/>
      <c r="M364" s="64"/>
    </row>
    <row r="365" spans="2:13" s="7" customFormat="1" ht="11.25" x14ac:dyDescent="0.2">
      <c r="B365" s="10"/>
      <c r="I365" s="6"/>
      <c r="J365" s="6"/>
      <c r="K365" s="6"/>
      <c r="M365" s="64"/>
    </row>
    <row r="366" spans="2:13" s="7" customFormat="1" ht="11.25" x14ac:dyDescent="0.2">
      <c r="B366" s="10"/>
      <c r="I366" s="6"/>
      <c r="J366" s="6"/>
      <c r="K366" s="6"/>
      <c r="M366" s="64"/>
    </row>
    <row r="367" spans="2:13" s="7" customFormat="1" ht="11.25" x14ac:dyDescent="0.2">
      <c r="B367" s="10"/>
      <c r="I367" s="6"/>
      <c r="J367" s="6"/>
      <c r="K367" s="6"/>
      <c r="M367" s="64"/>
    </row>
    <row r="368" spans="2:13" s="7" customFormat="1" ht="11.25" x14ac:dyDescent="0.2">
      <c r="B368" s="10"/>
      <c r="I368" s="6"/>
      <c r="J368" s="6"/>
      <c r="K368" s="6"/>
      <c r="M368" s="64"/>
    </row>
    <row r="369" spans="2:13" s="7" customFormat="1" ht="11.25" x14ac:dyDescent="0.2">
      <c r="B369" s="10"/>
      <c r="I369" s="6"/>
      <c r="J369" s="6"/>
      <c r="K369" s="6"/>
      <c r="M369" s="64"/>
    </row>
    <row r="370" spans="2:13" s="7" customFormat="1" ht="11.25" x14ac:dyDescent="0.2">
      <c r="B370" s="10"/>
      <c r="I370" s="6"/>
      <c r="J370" s="6"/>
      <c r="K370" s="6"/>
      <c r="M370" s="64"/>
    </row>
    <row r="371" spans="2:13" s="7" customFormat="1" ht="11.25" x14ac:dyDescent="0.2">
      <c r="B371" s="10"/>
      <c r="I371" s="6"/>
      <c r="J371" s="6"/>
      <c r="K371" s="6"/>
      <c r="M371" s="64"/>
    </row>
    <row r="372" spans="2:13" s="7" customFormat="1" ht="11.25" x14ac:dyDescent="0.2">
      <c r="B372" s="10"/>
      <c r="I372" s="6"/>
      <c r="J372" s="6"/>
      <c r="K372" s="6"/>
      <c r="M372" s="64"/>
    </row>
    <row r="373" spans="2:13" s="7" customFormat="1" ht="11.25" x14ac:dyDescent="0.2">
      <c r="B373" s="10"/>
      <c r="I373" s="6"/>
      <c r="J373" s="6"/>
      <c r="K373" s="6"/>
      <c r="M373" s="64"/>
    </row>
    <row r="374" spans="2:13" s="7" customFormat="1" ht="11.25" x14ac:dyDescent="0.2">
      <c r="B374" s="10"/>
      <c r="I374" s="6"/>
      <c r="J374" s="6"/>
      <c r="K374" s="6"/>
      <c r="M374" s="64"/>
    </row>
    <row r="375" spans="2:13" s="7" customFormat="1" ht="11.25" x14ac:dyDescent="0.2">
      <c r="B375" s="10"/>
      <c r="I375" s="6"/>
      <c r="J375" s="6"/>
      <c r="K375" s="6"/>
      <c r="M375" s="64"/>
    </row>
    <row r="376" spans="2:13" s="7" customFormat="1" ht="11.25" x14ac:dyDescent="0.2">
      <c r="B376" s="10"/>
      <c r="I376" s="6"/>
      <c r="J376" s="6"/>
      <c r="K376" s="6"/>
      <c r="M376" s="64"/>
    </row>
    <row r="377" spans="2:13" s="7" customFormat="1" ht="11.25" x14ac:dyDescent="0.2">
      <c r="B377" s="10"/>
      <c r="I377" s="6"/>
      <c r="J377" s="6"/>
      <c r="K377" s="6"/>
      <c r="M377" s="64"/>
    </row>
    <row r="378" spans="2:13" s="7" customFormat="1" ht="11.25" x14ac:dyDescent="0.2">
      <c r="B378" s="10"/>
      <c r="I378" s="6"/>
      <c r="J378" s="6"/>
      <c r="K378" s="6"/>
      <c r="M378" s="64"/>
    </row>
    <row r="379" spans="2:13" s="7" customFormat="1" ht="11.25" x14ac:dyDescent="0.2">
      <c r="B379" s="10"/>
      <c r="I379" s="6"/>
      <c r="J379" s="6"/>
      <c r="K379" s="6"/>
      <c r="M379" s="64"/>
    </row>
    <row r="380" spans="2:13" s="7" customFormat="1" ht="11.25" x14ac:dyDescent="0.2">
      <c r="B380" s="10"/>
      <c r="I380" s="6"/>
      <c r="J380" s="6"/>
      <c r="K380" s="6"/>
      <c r="M380" s="64"/>
    </row>
    <row r="381" spans="2:13" s="7" customFormat="1" ht="11.25" x14ac:dyDescent="0.2">
      <c r="B381" s="10"/>
      <c r="I381" s="6"/>
      <c r="J381" s="6"/>
      <c r="K381" s="6"/>
      <c r="M381" s="64"/>
    </row>
    <row r="382" spans="2:13" s="7" customFormat="1" ht="11.25" x14ac:dyDescent="0.2">
      <c r="B382" s="10"/>
      <c r="I382" s="6"/>
      <c r="J382" s="6"/>
      <c r="K382" s="6"/>
      <c r="M382" s="64"/>
    </row>
    <row r="383" spans="2:13" s="7" customFormat="1" ht="11.25" x14ac:dyDescent="0.2">
      <c r="B383" s="10"/>
      <c r="I383" s="6"/>
      <c r="J383" s="6"/>
      <c r="K383" s="6"/>
      <c r="M383" s="64"/>
    </row>
    <row r="384" spans="2:13" s="7" customFormat="1" ht="11.25" x14ac:dyDescent="0.2">
      <c r="B384" s="10"/>
      <c r="I384" s="6"/>
      <c r="J384" s="6"/>
      <c r="K384" s="6"/>
      <c r="M384" s="64"/>
    </row>
    <row r="385" spans="2:13" s="7" customFormat="1" ht="11.25" x14ac:dyDescent="0.2">
      <c r="B385" s="10"/>
      <c r="I385" s="6"/>
      <c r="J385" s="6"/>
      <c r="K385" s="6"/>
      <c r="M385" s="64"/>
    </row>
    <row r="386" spans="2:13" s="7" customFormat="1" ht="11.25" x14ac:dyDescent="0.2">
      <c r="B386" s="10"/>
      <c r="I386" s="6"/>
      <c r="J386" s="6"/>
      <c r="K386" s="6"/>
      <c r="M386" s="64"/>
    </row>
    <row r="387" spans="2:13" s="7" customFormat="1" ht="11.25" x14ac:dyDescent="0.2">
      <c r="B387" s="10"/>
      <c r="I387" s="6"/>
      <c r="J387" s="6"/>
      <c r="K387" s="6"/>
      <c r="M387" s="64"/>
    </row>
    <row r="388" spans="2:13" s="7" customFormat="1" ht="11.25" x14ac:dyDescent="0.2">
      <c r="B388" s="10"/>
      <c r="I388" s="6"/>
      <c r="J388" s="6"/>
      <c r="K388" s="6"/>
      <c r="M388" s="64"/>
    </row>
    <row r="389" spans="2:13" s="7" customFormat="1" ht="11.25" x14ac:dyDescent="0.2">
      <c r="B389" s="10"/>
      <c r="I389" s="6"/>
      <c r="J389" s="6"/>
      <c r="K389" s="6"/>
      <c r="M389" s="64"/>
    </row>
    <row r="390" spans="2:13" s="7" customFormat="1" ht="11.25" x14ac:dyDescent="0.2">
      <c r="B390" s="10"/>
      <c r="I390" s="6"/>
      <c r="J390" s="6"/>
      <c r="K390" s="6"/>
      <c r="M390" s="64"/>
    </row>
    <row r="391" spans="2:13" s="7" customFormat="1" ht="11.25" x14ac:dyDescent="0.2">
      <c r="B391" s="10"/>
      <c r="I391" s="6"/>
      <c r="J391" s="6"/>
      <c r="K391" s="6"/>
      <c r="M391" s="64"/>
    </row>
    <row r="392" spans="2:13" s="7" customFormat="1" ht="11.25" x14ac:dyDescent="0.2">
      <c r="B392" s="10"/>
      <c r="I392" s="6"/>
      <c r="J392" s="6"/>
      <c r="K392" s="6"/>
      <c r="M392" s="64"/>
    </row>
    <row r="393" spans="2:13" s="7" customFormat="1" ht="11.25" x14ac:dyDescent="0.2">
      <c r="B393" s="10"/>
      <c r="I393" s="6"/>
      <c r="J393" s="6"/>
      <c r="K393" s="6"/>
      <c r="M393" s="64"/>
    </row>
    <row r="394" spans="2:13" s="7" customFormat="1" ht="11.25" x14ac:dyDescent="0.2">
      <c r="B394" s="10"/>
      <c r="I394" s="6"/>
      <c r="J394" s="6"/>
      <c r="K394" s="6"/>
      <c r="M394" s="64"/>
    </row>
    <row r="395" spans="2:13" s="7" customFormat="1" ht="11.25" x14ac:dyDescent="0.2">
      <c r="B395" s="10"/>
      <c r="I395" s="6"/>
      <c r="J395" s="6"/>
      <c r="K395" s="6"/>
      <c r="M395" s="64"/>
    </row>
    <row r="396" spans="2:13" s="7" customFormat="1" ht="11.25" x14ac:dyDescent="0.2">
      <c r="B396" s="10"/>
      <c r="I396" s="6"/>
      <c r="J396" s="6"/>
      <c r="K396" s="6"/>
      <c r="M396" s="64"/>
    </row>
    <row r="397" spans="2:13" s="7" customFormat="1" ht="11.25" x14ac:dyDescent="0.2">
      <c r="B397" s="10"/>
      <c r="I397" s="6"/>
      <c r="J397" s="6"/>
      <c r="K397" s="6"/>
      <c r="M397" s="64"/>
    </row>
    <row r="398" spans="2:13" s="7" customFormat="1" ht="11.25" x14ac:dyDescent="0.2">
      <c r="B398" s="10"/>
      <c r="I398" s="6"/>
      <c r="J398" s="6"/>
      <c r="K398" s="6"/>
      <c r="M398" s="64"/>
    </row>
    <row r="399" spans="2:13" s="7" customFormat="1" ht="11.25" x14ac:dyDescent="0.2">
      <c r="B399" s="10"/>
      <c r="I399" s="6"/>
      <c r="J399" s="6"/>
      <c r="K399" s="6"/>
      <c r="M399" s="64"/>
    </row>
    <row r="400" spans="2:13" s="7" customFormat="1" ht="11.25" x14ac:dyDescent="0.2">
      <c r="B400" s="10"/>
      <c r="I400" s="6"/>
      <c r="J400" s="6"/>
      <c r="K400" s="6"/>
      <c r="M400" s="64"/>
    </row>
    <row r="401" spans="2:13" s="7" customFormat="1" ht="11.25" x14ac:dyDescent="0.2">
      <c r="B401" s="10"/>
      <c r="I401" s="6"/>
      <c r="J401" s="6"/>
      <c r="K401" s="6"/>
      <c r="M401" s="64"/>
    </row>
    <row r="402" spans="2:13" s="7" customFormat="1" ht="11.25" x14ac:dyDescent="0.2">
      <c r="B402" s="10"/>
      <c r="I402" s="6"/>
      <c r="J402" s="6"/>
      <c r="K402" s="6"/>
      <c r="M402" s="64"/>
    </row>
    <row r="403" spans="2:13" s="7" customFormat="1" ht="11.25" x14ac:dyDescent="0.2">
      <c r="B403" s="10"/>
      <c r="I403" s="6"/>
      <c r="J403" s="6"/>
      <c r="K403" s="6"/>
      <c r="M403" s="64"/>
    </row>
    <row r="404" spans="2:13" s="7" customFormat="1" ht="11.25" x14ac:dyDescent="0.2">
      <c r="B404" s="10"/>
      <c r="I404" s="6"/>
      <c r="J404" s="6"/>
      <c r="K404" s="6"/>
      <c r="M404" s="64"/>
    </row>
    <row r="405" spans="2:13" s="7" customFormat="1" ht="11.25" x14ac:dyDescent="0.2">
      <c r="B405" s="10"/>
      <c r="I405" s="6"/>
      <c r="J405" s="6"/>
      <c r="K405" s="6"/>
      <c r="M405" s="64"/>
    </row>
    <row r="406" spans="2:13" s="7" customFormat="1" ht="11.25" x14ac:dyDescent="0.2">
      <c r="B406" s="10"/>
      <c r="I406" s="6"/>
      <c r="J406" s="6"/>
      <c r="K406" s="6"/>
      <c r="M406" s="64"/>
    </row>
    <row r="407" spans="2:13" s="7" customFormat="1" ht="11.25" x14ac:dyDescent="0.2">
      <c r="B407" s="10"/>
      <c r="I407" s="6"/>
      <c r="J407" s="6"/>
      <c r="K407" s="6"/>
      <c r="M407" s="64"/>
    </row>
    <row r="408" spans="2:13" s="7" customFormat="1" ht="11.25" x14ac:dyDescent="0.2">
      <c r="B408" s="10"/>
      <c r="I408" s="6"/>
      <c r="J408" s="6"/>
      <c r="K408" s="6"/>
      <c r="M408" s="64"/>
    </row>
    <row r="409" spans="2:13" s="7" customFormat="1" ht="11.25" x14ac:dyDescent="0.2">
      <c r="B409" s="10"/>
      <c r="I409" s="6"/>
      <c r="J409" s="6"/>
      <c r="K409" s="6"/>
      <c r="M409" s="64"/>
    </row>
    <row r="410" spans="2:13" s="7" customFormat="1" ht="11.25" x14ac:dyDescent="0.2">
      <c r="B410" s="10"/>
      <c r="I410" s="6"/>
      <c r="J410" s="6"/>
      <c r="K410" s="6"/>
      <c r="M410" s="64"/>
    </row>
    <row r="411" spans="2:13" s="7" customFormat="1" ht="11.25" x14ac:dyDescent="0.2">
      <c r="B411" s="10"/>
      <c r="I411" s="6"/>
      <c r="J411" s="6"/>
      <c r="K411" s="6"/>
      <c r="M411" s="64"/>
    </row>
    <row r="412" spans="2:13" s="7" customFormat="1" ht="11.25" x14ac:dyDescent="0.2">
      <c r="B412" s="10"/>
      <c r="I412" s="6"/>
      <c r="J412" s="6"/>
      <c r="K412" s="6"/>
      <c r="M412" s="64"/>
    </row>
    <row r="413" spans="2:13" s="7" customFormat="1" ht="11.25" x14ac:dyDescent="0.2">
      <c r="B413" s="10"/>
      <c r="I413" s="6"/>
      <c r="J413" s="6"/>
      <c r="K413" s="6"/>
      <c r="M413" s="64"/>
    </row>
    <row r="414" spans="2:13" s="7" customFormat="1" ht="11.25" x14ac:dyDescent="0.2">
      <c r="B414" s="10"/>
      <c r="I414" s="6"/>
      <c r="J414" s="6"/>
      <c r="K414" s="6"/>
      <c r="M414" s="64"/>
    </row>
    <row r="415" spans="2:13" s="7" customFormat="1" ht="11.25" x14ac:dyDescent="0.2">
      <c r="B415" s="10"/>
      <c r="I415" s="6"/>
      <c r="J415" s="6"/>
      <c r="K415" s="6"/>
      <c r="M415" s="64"/>
    </row>
    <row r="416" spans="2:13" s="7" customFormat="1" ht="11.25" x14ac:dyDescent="0.2">
      <c r="B416" s="10"/>
      <c r="I416" s="6"/>
      <c r="J416" s="6"/>
      <c r="K416" s="6"/>
      <c r="M416" s="64"/>
    </row>
    <row r="417" spans="2:13" s="7" customFormat="1" ht="11.25" x14ac:dyDescent="0.2">
      <c r="B417" s="10"/>
      <c r="I417" s="6"/>
      <c r="J417" s="6"/>
      <c r="K417" s="6"/>
      <c r="M417" s="64"/>
    </row>
    <row r="418" spans="2:13" s="7" customFormat="1" ht="11.25" x14ac:dyDescent="0.2">
      <c r="B418" s="10"/>
      <c r="I418" s="6"/>
      <c r="J418" s="6"/>
      <c r="K418" s="6"/>
      <c r="M418" s="64"/>
    </row>
    <row r="419" spans="2:13" s="7" customFormat="1" ht="11.25" x14ac:dyDescent="0.2">
      <c r="B419" s="10"/>
      <c r="I419" s="6"/>
      <c r="J419" s="6"/>
      <c r="K419" s="6"/>
      <c r="M419" s="64"/>
    </row>
    <row r="420" spans="2:13" s="7" customFormat="1" ht="11.25" x14ac:dyDescent="0.2">
      <c r="B420" s="10"/>
      <c r="I420" s="6"/>
      <c r="J420" s="6"/>
      <c r="K420" s="6"/>
      <c r="M420" s="64"/>
    </row>
    <row r="421" spans="2:13" s="7" customFormat="1" ht="11.25" x14ac:dyDescent="0.2">
      <c r="B421" s="10"/>
      <c r="I421" s="6"/>
      <c r="J421" s="6"/>
      <c r="K421" s="6"/>
      <c r="M421" s="64"/>
    </row>
    <row r="422" spans="2:13" s="7" customFormat="1" ht="11.25" x14ac:dyDescent="0.2">
      <c r="B422" s="10"/>
      <c r="I422" s="6"/>
      <c r="J422" s="6"/>
      <c r="K422" s="6"/>
      <c r="M422" s="64"/>
    </row>
    <row r="423" spans="2:13" s="7" customFormat="1" ht="11.25" x14ac:dyDescent="0.2">
      <c r="B423" s="10"/>
      <c r="I423" s="6"/>
      <c r="J423" s="6"/>
      <c r="K423" s="6"/>
      <c r="M423" s="64"/>
    </row>
    <row r="424" spans="2:13" s="7" customFormat="1" ht="11.25" x14ac:dyDescent="0.2">
      <c r="B424" s="10"/>
      <c r="I424" s="6"/>
      <c r="J424" s="6"/>
      <c r="K424" s="6"/>
      <c r="M424" s="64"/>
    </row>
    <row r="425" spans="2:13" s="7" customFormat="1" ht="11.25" x14ac:dyDescent="0.2">
      <c r="B425" s="10"/>
      <c r="I425" s="6"/>
      <c r="J425" s="6"/>
      <c r="K425" s="6"/>
      <c r="M425" s="64"/>
    </row>
    <row r="426" spans="2:13" s="7" customFormat="1" ht="11.25" x14ac:dyDescent="0.2">
      <c r="B426" s="10"/>
      <c r="I426" s="6"/>
      <c r="J426" s="6"/>
      <c r="K426" s="6"/>
      <c r="M426" s="64"/>
    </row>
    <row r="427" spans="2:13" s="7" customFormat="1" ht="11.25" x14ac:dyDescent="0.2">
      <c r="B427" s="10"/>
      <c r="I427" s="6"/>
      <c r="J427" s="6"/>
      <c r="K427" s="6"/>
      <c r="M427" s="64"/>
    </row>
    <row r="428" spans="2:13" s="7" customFormat="1" ht="11.25" x14ac:dyDescent="0.2">
      <c r="B428" s="10"/>
      <c r="I428" s="6"/>
      <c r="J428" s="6"/>
      <c r="K428" s="6"/>
      <c r="M428" s="64"/>
    </row>
    <row r="429" spans="2:13" s="7" customFormat="1" ht="11.25" x14ac:dyDescent="0.2">
      <c r="B429" s="10"/>
      <c r="I429" s="6"/>
      <c r="J429" s="6"/>
      <c r="K429" s="6"/>
      <c r="M429" s="64"/>
    </row>
    <row r="430" spans="2:13" s="7" customFormat="1" ht="11.25" x14ac:dyDescent="0.2">
      <c r="B430" s="10"/>
      <c r="I430" s="6"/>
      <c r="J430" s="6"/>
      <c r="K430" s="6"/>
      <c r="M430" s="64"/>
    </row>
    <row r="431" spans="2:13" s="7" customFormat="1" ht="11.25" x14ac:dyDescent="0.2">
      <c r="B431" s="10"/>
      <c r="I431" s="6"/>
      <c r="J431" s="6"/>
      <c r="K431" s="6"/>
      <c r="M431" s="64"/>
    </row>
    <row r="432" spans="2:13" s="7" customFormat="1" ht="11.25" x14ac:dyDescent="0.2">
      <c r="B432" s="10"/>
      <c r="I432" s="6"/>
      <c r="J432" s="6"/>
      <c r="K432" s="6"/>
      <c r="M432" s="64"/>
    </row>
    <row r="433" spans="2:13" s="7" customFormat="1" ht="11.25" x14ac:dyDescent="0.2">
      <c r="B433" s="10"/>
      <c r="I433" s="6"/>
      <c r="J433" s="6"/>
      <c r="K433" s="6"/>
      <c r="M433" s="64"/>
    </row>
    <row r="434" spans="2:13" s="7" customFormat="1" ht="11.25" x14ac:dyDescent="0.2">
      <c r="B434" s="10"/>
      <c r="I434" s="6"/>
      <c r="J434" s="6"/>
      <c r="K434" s="6"/>
      <c r="M434" s="64"/>
    </row>
    <row r="435" spans="2:13" s="7" customFormat="1" ht="11.25" x14ac:dyDescent="0.2">
      <c r="B435" s="10"/>
      <c r="I435" s="6"/>
      <c r="J435" s="6"/>
      <c r="K435" s="6"/>
      <c r="M435" s="64"/>
    </row>
    <row r="436" spans="2:13" s="7" customFormat="1" ht="11.25" x14ac:dyDescent="0.2">
      <c r="B436" s="10"/>
      <c r="I436" s="6"/>
      <c r="J436" s="6"/>
      <c r="K436" s="6"/>
      <c r="M436" s="64"/>
    </row>
    <row r="437" spans="2:13" s="7" customFormat="1" ht="11.25" x14ac:dyDescent="0.2">
      <c r="B437" s="10"/>
      <c r="I437" s="6"/>
      <c r="J437" s="6"/>
      <c r="K437" s="6"/>
      <c r="M437" s="64"/>
    </row>
    <row r="438" spans="2:13" s="7" customFormat="1" ht="11.25" x14ac:dyDescent="0.2">
      <c r="B438" s="10"/>
      <c r="I438" s="6"/>
      <c r="J438" s="6"/>
      <c r="K438" s="6"/>
      <c r="M438" s="64"/>
    </row>
    <row r="439" spans="2:13" s="7" customFormat="1" ht="11.25" x14ac:dyDescent="0.2">
      <c r="B439" s="10"/>
      <c r="I439" s="6"/>
      <c r="J439" s="6"/>
      <c r="K439" s="6"/>
      <c r="M439" s="64"/>
    </row>
    <row r="440" spans="2:13" s="7" customFormat="1" ht="11.25" x14ac:dyDescent="0.2">
      <c r="B440" s="10"/>
      <c r="I440" s="6"/>
      <c r="J440" s="6"/>
      <c r="K440" s="6"/>
      <c r="M440" s="64"/>
    </row>
    <row r="441" spans="2:13" s="7" customFormat="1" ht="11.25" x14ac:dyDescent="0.2">
      <c r="B441" s="10"/>
      <c r="I441" s="6"/>
      <c r="J441" s="6"/>
      <c r="K441" s="6"/>
      <c r="M441" s="64"/>
    </row>
    <row r="442" spans="2:13" s="7" customFormat="1" ht="11.25" x14ac:dyDescent="0.2">
      <c r="B442" s="10"/>
      <c r="I442" s="6"/>
      <c r="J442" s="6"/>
      <c r="K442" s="6"/>
      <c r="M442" s="64"/>
    </row>
    <row r="443" spans="2:13" s="7" customFormat="1" ht="11.25" x14ac:dyDescent="0.2">
      <c r="B443" s="10"/>
      <c r="I443" s="6"/>
      <c r="J443" s="6"/>
      <c r="K443" s="6"/>
      <c r="M443" s="64"/>
    </row>
    <row r="444" spans="2:13" s="7" customFormat="1" ht="11.25" x14ac:dyDescent="0.2">
      <c r="B444" s="10"/>
      <c r="I444" s="6"/>
      <c r="J444" s="6"/>
      <c r="K444" s="6"/>
      <c r="M444" s="64"/>
    </row>
    <row r="445" spans="2:13" s="7" customFormat="1" ht="11.25" x14ac:dyDescent="0.2">
      <c r="B445" s="10"/>
      <c r="I445" s="6"/>
      <c r="J445" s="6"/>
      <c r="K445" s="6"/>
      <c r="M445" s="64"/>
    </row>
    <row r="446" spans="2:13" s="7" customFormat="1" ht="11.25" x14ac:dyDescent="0.2">
      <c r="B446" s="10"/>
      <c r="I446" s="6"/>
      <c r="J446" s="6"/>
      <c r="K446" s="6"/>
      <c r="M446" s="64"/>
    </row>
    <row r="447" spans="2:13" s="7" customFormat="1" ht="11.25" x14ac:dyDescent="0.2">
      <c r="B447" s="10"/>
      <c r="I447" s="6"/>
      <c r="J447" s="6"/>
      <c r="K447" s="6"/>
      <c r="M447" s="64"/>
    </row>
    <row r="448" spans="2:13" s="7" customFormat="1" ht="11.25" x14ac:dyDescent="0.2">
      <c r="B448" s="10"/>
      <c r="I448" s="6"/>
      <c r="J448" s="6"/>
      <c r="K448" s="6"/>
      <c r="M448" s="64"/>
    </row>
    <row r="449" spans="2:13" s="7" customFormat="1" ht="11.25" x14ac:dyDescent="0.2">
      <c r="B449" s="10"/>
      <c r="I449" s="6"/>
      <c r="J449" s="6"/>
      <c r="K449" s="6"/>
      <c r="M449" s="64"/>
    </row>
    <row r="450" spans="2:13" s="7" customFormat="1" ht="11.25" x14ac:dyDescent="0.2">
      <c r="B450" s="10"/>
      <c r="I450" s="6"/>
      <c r="J450" s="6"/>
      <c r="K450" s="6"/>
      <c r="M450" s="64"/>
    </row>
    <row r="451" spans="2:13" s="7" customFormat="1" ht="11.25" x14ac:dyDescent="0.2">
      <c r="B451" s="10"/>
      <c r="I451" s="6"/>
      <c r="J451" s="6"/>
      <c r="K451" s="6"/>
      <c r="M451" s="64"/>
    </row>
    <row r="452" spans="2:13" s="7" customFormat="1" ht="11.25" x14ac:dyDescent="0.2">
      <c r="B452" s="10"/>
      <c r="I452" s="6"/>
      <c r="J452" s="6"/>
      <c r="K452" s="6"/>
      <c r="M452" s="64"/>
    </row>
    <row r="453" spans="2:13" s="7" customFormat="1" ht="11.25" x14ac:dyDescent="0.2">
      <c r="B453" s="10"/>
      <c r="I453" s="6"/>
      <c r="J453" s="6"/>
      <c r="K453" s="6"/>
      <c r="M453" s="64"/>
    </row>
    <row r="454" spans="2:13" s="7" customFormat="1" ht="11.25" x14ac:dyDescent="0.2">
      <c r="B454" s="10"/>
      <c r="I454" s="6"/>
      <c r="J454" s="6"/>
      <c r="K454" s="6"/>
      <c r="M454" s="64"/>
    </row>
    <row r="455" spans="2:13" s="7" customFormat="1" ht="11.25" x14ac:dyDescent="0.2">
      <c r="B455" s="10"/>
      <c r="I455" s="6"/>
      <c r="J455" s="6"/>
      <c r="K455" s="6"/>
      <c r="M455" s="64"/>
    </row>
    <row r="456" spans="2:13" s="7" customFormat="1" ht="11.25" x14ac:dyDescent="0.2">
      <c r="B456" s="10"/>
      <c r="I456" s="6"/>
      <c r="J456" s="6"/>
      <c r="K456" s="6"/>
      <c r="M456" s="64"/>
    </row>
    <row r="457" spans="2:13" s="7" customFormat="1" ht="11.25" x14ac:dyDescent="0.2">
      <c r="B457" s="10"/>
      <c r="I457" s="6"/>
      <c r="J457" s="6"/>
      <c r="K457" s="6"/>
      <c r="M457" s="64"/>
    </row>
    <row r="458" spans="2:13" s="7" customFormat="1" ht="11.25" x14ac:dyDescent="0.2">
      <c r="B458" s="10"/>
      <c r="I458" s="6"/>
      <c r="J458" s="6"/>
      <c r="K458" s="6"/>
      <c r="M458" s="64"/>
    </row>
    <row r="459" spans="2:13" s="7" customFormat="1" ht="11.25" x14ac:dyDescent="0.2">
      <c r="B459" s="10"/>
      <c r="I459" s="6"/>
      <c r="J459" s="6"/>
      <c r="K459" s="6"/>
      <c r="M459" s="64"/>
    </row>
    <row r="460" spans="2:13" s="7" customFormat="1" ht="11.25" x14ac:dyDescent="0.2">
      <c r="B460" s="10"/>
      <c r="I460" s="6"/>
      <c r="J460" s="6"/>
      <c r="K460" s="6"/>
      <c r="M460" s="64"/>
    </row>
    <row r="461" spans="2:13" s="7" customFormat="1" ht="11.25" x14ac:dyDescent="0.2">
      <c r="B461" s="10"/>
      <c r="I461" s="6"/>
      <c r="J461" s="6"/>
      <c r="K461" s="6"/>
      <c r="M461" s="64"/>
    </row>
    <row r="462" spans="2:13" s="7" customFormat="1" ht="11.25" x14ac:dyDescent="0.2">
      <c r="B462" s="10"/>
      <c r="I462" s="6"/>
      <c r="J462" s="6"/>
      <c r="K462" s="6"/>
      <c r="M462" s="64"/>
    </row>
    <row r="463" spans="2:13" s="7" customFormat="1" ht="11.25" x14ac:dyDescent="0.2">
      <c r="B463" s="10"/>
      <c r="I463" s="6"/>
      <c r="J463" s="6"/>
      <c r="K463" s="6"/>
      <c r="M463" s="64"/>
    </row>
    <row r="464" spans="2:13" s="7" customFormat="1" ht="11.25" x14ac:dyDescent="0.2">
      <c r="B464" s="10"/>
      <c r="I464" s="6"/>
      <c r="J464" s="6"/>
      <c r="K464" s="6"/>
      <c r="M464" s="64"/>
    </row>
    <row r="465" spans="2:13" s="7" customFormat="1" ht="11.25" x14ac:dyDescent="0.2">
      <c r="B465" s="10"/>
      <c r="I465" s="6"/>
      <c r="J465" s="6"/>
      <c r="K465" s="6"/>
      <c r="M465" s="64"/>
    </row>
    <row r="466" spans="2:13" s="7" customFormat="1" ht="11.25" x14ac:dyDescent="0.2">
      <c r="B466" s="10"/>
      <c r="I466" s="6"/>
      <c r="J466" s="6"/>
      <c r="K466" s="6"/>
      <c r="M466" s="64"/>
    </row>
    <row r="467" spans="2:13" s="7" customFormat="1" ht="11.25" x14ac:dyDescent="0.2">
      <c r="B467" s="10"/>
      <c r="I467" s="6"/>
      <c r="J467" s="6"/>
      <c r="K467" s="6"/>
      <c r="M467" s="64"/>
    </row>
    <row r="468" spans="2:13" s="7" customFormat="1" ht="11.25" x14ac:dyDescent="0.2">
      <c r="B468" s="10"/>
      <c r="I468" s="6"/>
      <c r="J468" s="6"/>
      <c r="K468" s="6"/>
      <c r="M468" s="64"/>
    </row>
    <row r="469" spans="2:13" s="7" customFormat="1" ht="11.25" x14ac:dyDescent="0.2">
      <c r="B469" s="10"/>
      <c r="I469" s="6"/>
      <c r="J469" s="6"/>
      <c r="K469" s="6"/>
      <c r="M469" s="64"/>
    </row>
    <row r="470" spans="2:13" s="7" customFormat="1" ht="11.25" x14ac:dyDescent="0.2">
      <c r="B470" s="10"/>
      <c r="I470" s="6"/>
      <c r="J470" s="6"/>
      <c r="K470" s="6"/>
      <c r="M470" s="64"/>
    </row>
    <row r="471" spans="2:13" s="7" customFormat="1" ht="11.25" x14ac:dyDescent="0.2">
      <c r="B471" s="10"/>
      <c r="I471" s="6"/>
      <c r="J471" s="6"/>
      <c r="K471" s="6"/>
      <c r="M471" s="64"/>
    </row>
    <row r="472" spans="2:13" s="7" customFormat="1" ht="11.25" x14ac:dyDescent="0.2">
      <c r="B472" s="10"/>
      <c r="I472" s="6"/>
      <c r="J472" s="6"/>
      <c r="K472" s="6"/>
      <c r="M472" s="64"/>
    </row>
    <row r="473" spans="2:13" s="7" customFormat="1" ht="11.25" x14ac:dyDescent="0.2">
      <c r="B473" s="10"/>
      <c r="I473" s="6"/>
      <c r="J473" s="6"/>
      <c r="K473" s="6"/>
      <c r="M473" s="64"/>
    </row>
    <row r="474" spans="2:13" s="7" customFormat="1" ht="11.25" x14ac:dyDescent="0.2">
      <c r="B474" s="10"/>
      <c r="I474" s="6"/>
      <c r="J474" s="6"/>
      <c r="K474" s="6"/>
      <c r="M474" s="64"/>
    </row>
    <row r="475" spans="2:13" s="7" customFormat="1" ht="11.25" x14ac:dyDescent="0.2">
      <c r="B475" s="10"/>
      <c r="I475" s="6"/>
      <c r="J475" s="6"/>
      <c r="K475" s="6"/>
      <c r="M475" s="64"/>
    </row>
    <row r="476" spans="2:13" s="7" customFormat="1" ht="11.25" x14ac:dyDescent="0.2">
      <c r="B476" s="10"/>
      <c r="I476" s="6"/>
      <c r="J476" s="6"/>
      <c r="K476" s="6"/>
      <c r="M476" s="64"/>
    </row>
    <row r="477" spans="2:13" s="7" customFormat="1" ht="11.25" x14ac:dyDescent="0.2">
      <c r="B477" s="10"/>
      <c r="I477" s="6"/>
      <c r="J477" s="6"/>
      <c r="K477" s="6"/>
      <c r="M477" s="64"/>
    </row>
    <row r="478" spans="2:13" s="7" customFormat="1" ht="11.25" x14ac:dyDescent="0.2">
      <c r="B478" s="10"/>
      <c r="I478" s="6"/>
      <c r="J478" s="6"/>
      <c r="K478" s="6"/>
      <c r="M478" s="64"/>
    </row>
    <row r="479" spans="2:13" s="7" customFormat="1" ht="11.25" x14ac:dyDescent="0.2">
      <c r="B479" s="10"/>
      <c r="I479" s="6"/>
      <c r="J479" s="6"/>
      <c r="K479" s="6"/>
      <c r="M479" s="64"/>
    </row>
    <row r="480" spans="2:13" s="7" customFormat="1" ht="11.25" x14ac:dyDescent="0.2">
      <c r="B480" s="10"/>
      <c r="I480" s="6"/>
      <c r="J480" s="6"/>
      <c r="K480" s="6"/>
      <c r="M480" s="64"/>
    </row>
    <row r="481" spans="2:13" s="7" customFormat="1" ht="11.25" x14ac:dyDescent="0.2">
      <c r="B481" s="10"/>
      <c r="I481" s="6"/>
      <c r="J481" s="6"/>
      <c r="K481" s="6"/>
      <c r="M481" s="64"/>
    </row>
    <row r="482" spans="2:13" s="7" customFormat="1" ht="11.25" x14ac:dyDescent="0.2">
      <c r="B482" s="10"/>
      <c r="I482" s="6"/>
      <c r="J482" s="6"/>
      <c r="K482" s="6"/>
      <c r="M482" s="64"/>
    </row>
    <row r="483" spans="2:13" s="7" customFormat="1" ht="11.25" x14ac:dyDescent="0.2">
      <c r="B483" s="10"/>
      <c r="I483" s="6"/>
      <c r="J483" s="6"/>
      <c r="K483" s="6"/>
      <c r="M483" s="64"/>
    </row>
    <row r="484" spans="2:13" s="7" customFormat="1" ht="11.25" x14ac:dyDescent="0.2">
      <c r="B484" s="10"/>
      <c r="I484" s="6"/>
      <c r="J484" s="6"/>
      <c r="K484" s="6"/>
      <c r="M484" s="64"/>
    </row>
    <row r="485" spans="2:13" s="7" customFormat="1" ht="11.25" x14ac:dyDescent="0.2">
      <c r="B485" s="10"/>
      <c r="I485" s="6"/>
      <c r="J485" s="6"/>
      <c r="K485" s="6"/>
      <c r="M485" s="64"/>
    </row>
    <row r="486" spans="2:13" s="7" customFormat="1" ht="11.25" x14ac:dyDescent="0.2">
      <c r="B486" s="10"/>
      <c r="I486" s="6"/>
      <c r="J486" s="6"/>
      <c r="K486" s="6"/>
      <c r="M486" s="64"/>
    </row>
    <row r="487" spans="2:13" s="7" customFormat="1" ht="11.25" x14ac:dyDescent="0.2">
      <c r="B487" s="10"/>
      <c r="I487" s="6"/>
      <c r="J487" s="6"/>
      <c r="K487" s="6"/>
      <c r="M487" s="64"/>
    </row>
    <row r="488" spans="2:13" s="7" customFormat="1" ht="11.25" x14ac:dyDescent="0.2">
      <c r="B488" s="10"/>
      <c r="I488" s="6"/>
      <c r="J488" s="6"/>
      <c r="K488" s="6"/>
      <c r="M488" s="64"/>
    </row>
    <row r="489" spans="2:13" s="7" customFormat="1" ht="11.25" x14ac:dyDescent="0.2">
      <c r="B489" s="10"/>
      <c r="I489" s="6"/>
      <c r="J489" s="6"/>
      <c r="K489" s="6"/>
      <c r="M489" s="64"/>
    </row>
    <row r="490" spans="2:13" s="7" customFormat="1" ht="11.25" x14ac:dyDescent="0.2">
      <c r="B490" s="10"/>
      <c r="I490" s="6"/>
      <c r="J490" s="6"/>
      <c r="K490" s="6"/>
      <c r="M490" s="64"/>
    </row>
    <row r="491" spans="2:13" s="7" customFormat="1" ht="11.25" x14ac:dyDescent="0.2">
      <c r="B491" s="10"/>
      <c r="I491" s="6"/>
      <c r="J491" s="6"/>
      <c r="K491" s="6"/>
      <c r="M491" s="64"/>
    </row>
    <row r="492" spans="2:13" s="7" customFormat="1" ht="11.25" x14ac:dyDescent="0.2">
      <c r="B492" s="10"/>
      <c r="I492" s="6"/>
      <c r="J492" s="6"/>
      <c r="K492" s="6"/>
      <c r="M492" s="64"/>
    </row>
    <row r="493" spans="2:13" s="7" customFormat="1" ht="11.25" x14ac:dyDescent="0.2">
      <c r="B493" s="10"/>
      <c r="I493" s="6"/>
      <c r="J493" s="6"/>
      <c r="K493" s="6"/>
      <c r="M493" s="64"/>
    </row>
    <row r="494" spans="2:13" s="7" customFormat="1" ht="11.25" x14ac:dyDescent="0.2">
      <c r="B494" s="10"/>
      <c r="I494" s="6"/>
      <c r="J494" s="6"/>
      <c r="K494" s="6"/>
      <c r="M494" s="64"/>
    </row>
    <row r="495" spans="2:13" s="7" customFormat="1" ht="11.25" x14ac:dyDescent="0.2">
      <c r="B495" s="10"/>
      <c r="I495" s="6"/>
      <c r="J495" s="6"/>
      <c r="K495" s="6"/>
      <c r="M495" s="64"/>
    </row>
    <row r="496" spans="2:13" s="7" customFormat="1" ht="11.25" x14ac:dyDescent="0.2">
      <c r="B496" s="10"/>
      <c r="I496" s="6"/>
      <c r="J496" s="6"/>
      <c r="K496" s="6"/>
      <c r="M496" s="64"/>
    </row>
    <row r="497" spans="2:13" s="7" customFormat="1" ht="11.25" x14ac:dyDescent="0.2">
      <c r="B497" s="10"/>
      <c r="I497" s="6"/>
      <c r="J497" s="6"/>
      <c r="K497" s="6"/>
      <c r="M497" s="64"/>
    </row>
    <row r="498" spans="2:13" s="7" customFormat="1" ht="11.25" x14ac:dyDescent="0.2">
      <c r="B498" s="10"/>
      <c r="I498" s="6"/>
      <c r="J498" s="6"/>
      <c r="K498" s="6"/>
      <c r="M498" s="64"/>
    </row>
    <row r="499" spans="2:13" s="7" customFormat="1" ht="11.25" x14ac:dyDescent="0.2">
      <c r="B499" s="10"/>
      <c r="I499" s="6"/>
      <c r="J499" s="6"/>
      <c r="K499" s="6"/>
      <c r="M499" s="64"/>
    </row>
    <row r="500" spans="2:13" s="7" customFormat="1" ht="11.25" x14ac:dyDescent="0.2">
      <c r="B500" s="10"/>
      <c r="I500" s="6"/>
      <c r="J500" s="6"/>
      <c r="K500" s="6"/>
      <c r="M500" s="64"/>
    </row>
    <row r="501" spans="2:13" s="7" customFormat="1" ht="11.25" x14ac:dyDescent="0.2">
      <c r="B501" s="10"/>
      <c r="I501" s="6"/>
      <c r="J501" s="6"/>
      <c r="K501" s="6"/>
      <c r="M501" s="64"/>
    </row>
    <row r="502" spans="2:13" s="7" customFormat="1" ht="11.25" x14ac:dyDescent="0.2">
      <c r="B502" s="10"/>
      <c r="I502" s="6"/>
      <c r="J502" s="6"/>
      <c r="K502" s="6"/>
      <c r="M502" s="64"/>
    </row>
    <row r="503" spans="2:13" s="7" customFormat="1" ht="11.25" x14ac:dyDescent="0.2">
      <c r="B503" s="10"/>
      <c r="I503" s="6"/>
      <c r="J503" s="6"/>
      <c r="K503" s="6"/>
      <c r="M503" s="64"/>
    </row>
    <row r="504" spans="2:13" s="7" customFormat="1" ht="11.25" x14ac:dyDescent="0.2">
      <c r="B504" s="10"/>
      <c r="I504" s="6"/>
      <c r="J504" s="6"/>
      <c r="K504" s="6"/>
      <c r="M504" s="64"/>
    </row>
    <row r="505" spans="2:13" s="7" customFormat="1" ht="11.25" x14ac:dyDescent="0.2">
      <c r="B505" s="10"/>
      <c r="I505" s="6"/>
      <c r="J505" s="6"/>
      <c r="K505" s="6"/>
      <c r="M505" s="64"/>
    </row>
    <row r="506" spans="2:13" s="7" customFormat="1" ht="11.25" x14ac:dyDescent="0.2">
      <c r="B506" s="10"/>
      <c r="I506" s="6"/>
      <c r="J506" s="6"/>
      <c r="K506" s="6"/>
      <c r="M506" s="64"/>
    </row>
    <row r="507" spans="2:13" s="7" customFormat="1" ht="11.25" x14ac:dyDescent="0.2">
      <c r="B507" s="10"/>
      <c r="I507" s="6"/>
      <c r="J507" s="6"/>
      <c r="K507" s="6"/>
      <c r="M507" s="64"/>
    </row>
    <row r="508" spans="2:13" s="7" customFormat="1" ht="11.25" x14ac:dyDescent="0.2">
      <c r="B508" s="10"/>
      <c r="I508" s="6"/>
      <c r="J508" s="6"/>
      <c r="K508" s="6"/>
      <c r="M508" s="64"/>
    </row>
    <row r="509" spans="2:13" s="7" customFormat="1" ht="11.25" x14ac:dyDescent="0.2">
      <c r="B509" s="10"/>
      <c r="I509" s="6"/>
      <c r="J509" s="6"/>
      <c r="K509" s="6"/>
      <c r="M509" s="64"/>
    </row>
    <row r="510" spans="2:13" s="7" customFormat="1" ht="11.25" x14ac:dyDescent="0.2">
      <c r="B510" s="10"/>
      <c r="I510" s="6"/>
      <c r="J510" s="6"/>
      <c r="K510" s="6"/>
      <c r="M510" s="64"/>
    </row>
    <row r="511" spans="2:13" s="7" customFormat="1" ht="11.25" x14ac:dyDescent="0.2">
      <c r="B511" s="10"/>
      <c r="I511" s="6"/>
      <c r="J511" s="6"/>
      <c r="K511" s="6"/>
      <c r="M511" s="64"/>
    </row>
    <row r="512" spans="2:13" s="7" customFormat="1" ht="11.25" x14ac:dyDescent="0.2">
      <c r="B512" s="10"/>
      <c r="I512" s="6"/>
      <c r="J512" s="6"/>
      <c r="K512" s="6"/>
      <c r="M512" s="64"/>
    </row>
    <row r="513" spans="2:13" s="7" customFormat="1" ht="11.25" x14ac:dyDescent="0.2">
      <c r="B513" s="10"/>
      <c r="I513" s="6"/>
      <c r="J513" s="6"/>
      <c r="K513" s="6"/>
      <c r="M513" s="64"/>
    </row>
    <row r="514" spans="2:13" s="7" customFormat="1" ht="11.25" x14ac:dyDescent="0.2">
      <c r="B514" s="10"/>
      <c r="I514" s="6"/>
      <c r="J514" s="6"/>
      <c r="K514" s="6"/>
      <c r="M514" s="64"/>
    </row>
    <row r="515" spans="2:13" s="7" customFormat="1" ht="11.25" x14ac:dyDescent="0.2">
      <c r="B515" s="10"/>
      <c r="I515" s="6"/>
      <c r="J515" s="6"/>
      <c r="K515" s="6"/>
      <c r="M515" s="64"/>
    </row>
    <row r="516" spans="2:13" s="7" customFormat="1" ht="11.25" x14ac:dyDescent="0.2">
      <c r="B516" s="10"/>
      <c r="I516" s="6"/>
      <c r="J516" s="6"/>
      <c r="K516" s="6"/>
      <c r="M516" s="64"/>
    </row>
    <row r="517" spans="2:13" s="7" customFormat="1" ht="11.25" x14ac:dyDescent="0.2">
      <c r="B517" s="10"/>
      <c r="I517" s="6"/>
      <c r="J517" s="6"/>
      <c r="K517" s="6"/>
      <c r="M517" s="64"/>
    </row>
    <row r="518" spans="2:13" s="7" customFormat="1" ht="11.25" x14ac:dyDescent="0.2">
      <c r="B518" s="10"/>
      <c r="I518" s="6"/>
      <c r="J518" s="6"/>
      <c r="K518" s="6"/>
      <c r="M518" s="64"/>
    </row>
    <row r="519" spans="2:13" s="7" customFormat="1" ht="11.25" x14ac:dyDescent="0.2">
      <c r="B519" s="10"/>
      <c r="I519" s="6"/>
      <c r="J519" s="6"/>
      <c r="K519" s="6"/>
      <c r="M519" s="64"/>
    </row>
    <row r="520" spans="2:13" s="7" customFormat="1" ht="11.25" x14ac:dyDescent="0.2">
      <c r="B520" s="10"/>
      <c r="I520" s="6"/>
      <c r="J520" s="6"/>
      <c r="K520" s="6"/>
      <c r="M520" s="64"/>
    </row>
    <row r="521" spans="2:13" s="7" customFormat="1" ht="11.25" x14ac:dyDescent="0.2">
      <c r="B521" s="10"/>
      <c r="I521" s="6"/>
      <c r="J521" s="6"/>
      <c r="K521" s="6"/>
      <c r="M521" s="64"/>
    </row>
    <row r="522" spans="2:13" s="7" customFormat="1" ht="11.25" x14ac:dyDescent="0.2">
      <c r="B522" s="10"/>
      <c r="I522" s="6"/>
      <c r="J522" s="6"/>
      <c r="K522" s="6"/>
      <c r="M522" s="64"/>
    </row>
    <row r="523" spans="2:13" s="7" customFormat="1" ht="11.25" x14ac:dyDescent="0.2">
      <c r="B523" s="10"/>
      <c r="I523" s="6"/>
      <c r="J523" s="6"/>
      <c r="K523" s="6"/>
      <c r="M523" s="64"/>
    </row>
    <row r="524" spans="2:13" s="7" customFormat="1" ht="11.25" x14ac:dyDescent="0.2">
      <c r="B524" s="10"/>
      <c r="I524" s="6"/>
      <c r="J524" s="6"/>
      <c r="K524" s="6"/>
      <c r="M524" s="64"/>
    </row>
    <row r="525" spans="2:13" s="7" customFormat="1" ht="11.25" x14ac:dyDescent="0.2">
      <c r="B525" s="10"/>
      <c r="I525" s="6"/>
      <c r="J525" s="6"/>
      <c r="K525" s="6"/>
      <c r="M525" s="64"/>
    </row>
    <row r="526" spans="2:13" s="7" customFormat="1" ht="11.25" x14ac:dyDescent="0.2">
      <c r="B526" s="10"/>
      <c r="I526" s="6"/>
      <c r="J526" s="6"/>
      <c r="K526" s="6"/>
      <c r="M526" s="64"/>
    </row>
    <row r="527" spans="2:13" s="7" customFormat="1" ht="11.25" x14ac:dyDescent="0.2">
      <c r="B527" s="10"/>
      <c r="I527" s="6"/>
      <c r="J527" s="6"/>
      <c r="K527" s="6"/>
      <c r="M527" s="64"/>
    </row>
    <row r="528" spans="2:13" s="7" customFormat="1" ht="11.25" x14ac:dyDescent="0.2">
      <c r="B528" s="10"/>
      <c r="I528" s="6"/>
      <c r="J528" s="6"/>
      <c r="K528" s="6"/>
      <c r="M528" s="64"/>
    </row>
    <row r="529" spans="2:13" s="7" customFormat="1" ht="11.25" x14ac:dyDescent="0.2">
      <c r="B529" s="10"/>
      <c r="I529" s="6"/>
      <c r="J529" s="6"/>
      <c r="K529" s="6"/>
      <c r="M529" s="64"/>
    </row>
    <row r="530" spans="2:13" s="7" customFormat="1" ht="11.25" x14ac:dyDescent="0.2">
      <c r="B530" s="10"/>
      <c r="I530" s="6"/>
      <c r="J530" s="6"/>
      <c r="K530" s="6"/>
      <c r="M530" s="64"/>
    </row>
    <row r="531" spans="2:13" s="7" customFormat="1" ht="11.25" x14ac:dyDescent="0.2">
      <c r="B531" s="10"/>
      <c r="I531" s="6"/>
      <c r="J531" s="6"/>
      <c r="K531" s="6"/>
      <c r="M531" s="64"/>
    </row>
    <row r="532" spans="2:13" s="7" customFormat="1" ht="11.25" x14ac:dyDescent="0.2">
      <c r="B532" s="10"/>
      <c r="I532" s="6"/>
      <c r="J532" s="6"/>
      <c r="K532" s="6"/>
      <c r="M532" s="64"/>
    </row>
    <row r="533" spans="2:13" s="7" customFormat="1" ht="11.25" x14ac:dyDescent="0.2">
      <c r="B533" s="10"/>
      <c r="I533" s="6"/>
      <c r="J533" s="6"/>
      <c r="K533" s="6"/>
      <c r="M533" s="64"/>
    </row>
    <row r="534" spans="2:13" s="7" customFormat="1" ht="11.25" x14ac:dyDescent="0.2">
      <c r="B534" s="10"/>
      <c r="I534" s="6"/>
      <c r="J534" s="6"/>
      <c r="K534" s="6"/>
      <c r="M534" s="64"/>
    </row>
    <row r="535" spans="2:13" s="7" customFormat="1" ht="11.25" x14ac:dyDescent="0.2">
      <c r="B535" s="10"/>
      <c r="I535" s="6"/>
      <c r="J535" s="6"/>
      <c r="K535" s="6"/>
      <c r="M535" s="64"/>
    </row>
    <row r="536" spans="2:13" s="7" customFormat="1" ht="11.25" x14ac:dyDescent="0.2">
      <c r="B536" s="10"/>
      <c r="I536" s="6"/>
      <c r="J536" s="6"/>
      <c r="K536" s="6"/>
      <c r="M536" s="64"/>
    </row>
    <row r="537" spans="2:13" s="7" customFormat="1" ht="11.25" x14ac:dyDescent="0.2">
      <c r="B537" s="10"/>
      <c r="I537" s="6"/>
      <c r="J537" s="6"/>
      <c r="K537" s="6"/>
      <c r="M537" s="64"/>
    </row>
    <row r="538" spans="2:13" s="7" customFormat="1" ht="11.25" x14ac:dyDescent="0.2">
      <c r="B538" s="10"/>
      <c r="I538" s="6"/>
      <c r="J538" s="6"/>
      <c r="K538" s="6"/>
      <c r="M538" s="64"/>
    </row>
    <row r="539" spans="2:13" s="7" customFormat="1" ht="11.25" x14ac:dyDescent="0.2">
      <c r="B539" s="10"/>
      <c r="I539" s="6"/>
      <c r="J539" s="6"/>
      <c r="K539" s="6"/>
      <c r="M539" s="64"/>
    </row>
    <row r="540" spans="2:13" s="7" customFormat="1" ht="11.25" x14ac:dyDescent="0.2">
      <c r="B540" s="10"/>
      <c r="I540" s="6"/>
      <c r="J540" s="6"/>
      <c r="K540" s="6"/>
      <c r="M540" s="64"/>
    </row>
    <row r="541" spans="2:13" s="7" customFormat="1" ht="11.25" x14ac:dyDescent="0.2">
      <c r="B541" s="10"/>
      <c r="I541" s="6"/>
      <c r="J541" s="6"/>
      <c r="K541" s="6"/>
      <c r="M541" s="64"/>
    </row>
    <row r="542" spans="2:13" s="7" customFormat="1" ht="11.25" x14ac:dyDescent="0.2">
      <c r="B542" s="10"/>
      <c r="I542" s="6"/>
      <c r="J542" s="6"/>
      <c r="K542" s="6"/>
      <c r="M542" s="64"/>
    </row>
    <row r="543" spans="2:13" s="7" customFormat="1" ht="11.25" x14ac:dyDescent="0.2">
      <c r="B543" s="10"/>
      <c r="I543" s="6"/>
      <c r="J543" s="6"/>
      <c r="K543" s="6"/>
      <c r="M543" s="64"/>
    </row>
    <row r="544" spans="2:13" s="7" customFormat="1" ht="11.25" x14ac:dyDescent="0.2">
      <c r="B544" s="10"/>
      <c r="I544" s="6"/>
      <c r="J544" s="6"/>
      <c r="K544" s="6"/>
      <c r="M544" s="64"/>
    </row>
    <row r="545" spans="2:13" s="7" customFormat="1" ht="11.25" x14ac:dyDescent="0.2">
      <c r="B545" s="10"/>
      <c r="I545" s="6"/>
      <c r="J545" s="6"/>
      <c r="K545" s="6"/>
      <c r="M545" s="64"/>
    </row>
    <row r="546" spans="2:13" s="7" customFormat="1" ht="11.25" x14ac:dyDescent="0.2">
      <c r="B546" s="10"/>
      <c r="I546" s="6"/>
      <c r="J546" s="6"/>
      <c r="K546" s="6"/>
      <c r="M546" s="64"/>
    </row>
    <row r="547" spans="2:13" s="7" customFormat="1" ht="11.25" x14ac:dyDescent="0.2">
      <c r="B547" s="10"/>
      <c r="I547" s="6"/>
      <c r="J547" s="6"/>
      <c r="K547" s="6"/>
      <c r="M547" s="64"/>
    </row>
    <row r="548" spans="2:13" s="7" customFormat="1" ht="11.25" x14ac:dyDescent="0.2">
      <c r="B548" s="10"/>
      <c r="I548" s="6"/>
      <c r="J548" s="6"/>
      <c r="K548" s="6"/>
      <c r="M548" s="64"/>
    </row>
    <row r="549" spans="2:13" s="7" customFormat="1" ht="11.25" x14ac:dyDescent="0.2">
      <c r="B549" s="10"/>
      <c r="I549" s="6"/>
      <c r="J549" s="6"/>
      <c r="K549" s="6"/>
      <c r="M549" s="64"/>
    </row>
    <row r="550" spans="2:13" s="7" customFormat="1" ht="11.25" x14ac:dyDescent="0.2">
      <c r="B550" s="10"/>
      <c r="I550" s="6"/>
      <c r="J550" s="6"/>
      <c r="K550" s="6"/>
      <c r="M550" s="64"/>
    </row>
    <row r="551" spans="2:13" s="7" customFormat="1" ht="11.25" x14ac:dyDescent="0.2">
      <c r="B551" s="10"/>
      <c r="I551" s="6"/>
      <c r="J551" s="6"/>
      <c r="K551" s="6"/>
      <c r="M551" s="64"/>
    </row>
    <row r="552" spans="2:13" s="7" customFormat="1" ht="11.25" x14ac:dyDescent="0.2">
      <c r="B552" s="10"/>
      <c r="I552" s="6"/>
      <c r="J552" s="6"/>
      <c r="K552" s="6"/>
      <c r="M552" s="64"/>
    </row>
    <row r="553" spans="2:13" s="7" customFormat="1" ht="11.25" x14ac:dyDescent="0.2">
      <c r="B553" s="10"/>
      <c r="I553" s="6"/>
      <c r="J553" s="6"/>
      <c r="K553" s="6"/>
      <c r="M553" s="64"/>
    </row>
    <row r="554" spans="2:13" s="7" customFormat="1" ht="11.25" x14ac:dyDescent="0.2">
      <c r="B554" s="10"/>
      <c r="I554" s="6"/>
      <c r="J554" s="6"/>
      <c r="K554" s="6"/>
      <c r="M554" s="64"/>
    </row>
    <row r="555" spans="2:13" s="7" customFormat="1" ht="11.25" x14ac:dyDescent="0.2">
      <c r="B555" s="10"/>
      <c r="I555" s="6"/>
      <c r="J555" s="6"/>
      <c r="K555" s="6"/>
      <c r="M555" s="64"/>
    </row>
    <row r="556" spans="2:13" s="7" customFormat="1" ht="11.25" x14ac:dyDescent="0.2">
      <c r="B556" s="10"/>
      <c r="I556" s="6"/>
      <c r="J556" s="6"/>
      <c r="K556" s="6"/>
      <c r="M556" s="64"/>
    </row>
    <row r="557" spans="2:13" s="7" customFormat="1" ht="11.25" x14ac:dyDescent="0.2">
      <c r="B557" s="10"/>
      <c r="I557" s="6"/>
      <c r="J557" s="6"/>
      <c r="K557" s="6"/>
      <c r="M557" s="64"/>
    </row>
    <row r="558" spans="2:13" s="7" customFormat="1" ht="11.25" x14ac:dyDescent="0.2">
      <c r="B558" s="10"/>
      <c r="I558" s="6"/>
      <c r="J558" s="6"/>
      <c r="K558" s="6"/>
      <c r="M558" s="64"/>
    </row>
    <row r="559" spans="2:13" s="7" customFormat="1" ht="11.25" x14ac:dyDescent="0.2">
      <c r="B559" s="10"/>
      <c r="I559" s="6"/>
      <c r="J559" s="6"/>
      <c r="K559" s="6"/>
      <c r="M559" s="64"/>
    </row>
    <row r="560" spans="2:13" s="7" customFormat="1" ht="11.25" x14ac:dyDescent="0.2">
      <c r="B560" s="10"/>
      <c r="I560" s="6"/>
      <c r="J560" s="6"/>
      <c r="K560" s="6"/>
      <c r="M560" s="64"/>
    </row>
    <row r="561" spans="2:13" s="7" customFormat="1" ht="11.25" x14ac:dyDescent="0.2">
      <c r="B561" s="10"/>
      <c r="I561" s="6"/>
      <c r="J561" s="6"/>
      <c r="K561" s="6"/>
      <c r="M561" s="64"/>
    </row>
    <row r="562" spans="2:13" s="7" customFormat="1" ht="11.25" x14ac:dyDescent="0.2">
      <c r="B562" s="10"/>
      <c r="I562" s="6"/>
      <c r="J562" s="6"/>
      <c r="K562" s="6"/>
      <c r="M562" s="64"/>
    </row>
    <row r="563" spans="2:13" s="7" customFormat="1" ht="11.25" x14ac:dyDescent="0.2">
      <c r="B563" s="10"/>
      <c r="I563" s="6"/>
      <c r="J563" s="6"/>
      <c r="K563" s="6"/>
      <c r="M563" s="64"/>
    </row>
    <row r="564" spans="2:13" s="7" customFormat="1" ht="11.25" x14ac:dyDescent="0.2">
      <c r="B564" s="10"/>
      <c r="I564" s="6"/>
      <c r="J564" s="6"/>
      <c r="K564" s="6"/>
      <c r="M564" s="64"/>
    </row>
    <row r="565" spans="2:13" s="7" customFormat="1" ht="11.25" x14ac:dyDescent="0.2">
      <c r="B565" s="10"/>
      <c r="I565" s="6"/>
      <c r="J565" s="6"/>
      <c r="K565" s="6"/>
      <c r="M565" s="64"/>
    </row>
    <row r="566" spans="2:13" s="7" customFormat="1" ht="11.25" x14ac:dyDescent="0.2">
      <c r="B566" s="10"/>
      <c r="I566" s="6"/>
      <c r="J566" s="6"/>
      <c r="K566" s="6"/>
      <c r="M566" s="64"/>
    </row>
    <row r="567" spans="2:13" s="7" customFormat="1" ht="11.25" x14ac:dyDescent="0.2">
      <c r="B567" s="10"/>
      <c r="I567" s="6"/>
      <c r="J567" s="6"/>
      <c r="K567" s="6"/>
      <c r="M567" s="64"/>
    </row>
    <row r="568" spans="2:13" s="7" customFormat="1" ht="11.25" x14ac:dyDescent="0.2">
      <c r="B568" s="10"/>
      <c r="I568" s="6"/>
      <c r="J568" s="6"/>
      <c r="K568" s="6"/>
      <c r="M568" s="64"/>
    </row>
    <row r="569" spans="2:13" s="7" customFormat="1" ht="11.25" x14ac:dyDescent="0.2">
      <c r="B569" s="10"/>
      <c r="I569" s="6"/>
      <c r="J569" s="6"/>
      <c r="K569" s="6"/>
      <c r="M569" s="64"/>
    </row>
    <row r="570" spans="2:13" s="7" customFormat="1" ht="11.25" x14ac:dyDescent="0.2">
      <c r="B570" s="10"/>
      <c r="I570" s="6"/>
      <c r="J570" s="6"/>
      <c r="K570" s="6"/>
      <c r="M570" s="64"/>
    </row>
    <row r="571" spans="2:13" s="7" customFormat="1" ht="11.25" x14ac:dyDescent="0.2">
      <c r="B571" s="10"/>
      <c r="I571" s="6"/>
      <c r="J571" s="6"/>
      <c r="K571" s="6"/>
      <c r="M571" s="64"/>
    </row>
    <row r="572" spans="2:13" s="7" customFormat="1" ht="11.25" x14ac:dyDescent="0.2">
      <c r="B572" s="10"/>
      <c r="I572" s="6"/>
      <c r="J572" s="6"/>
      <c r="K572" s="6"/>
      <c r="M572" s="64"/>
    </row>
    <row r="573" spans="2:13" s="7" customFormat="1" ht="11.25" x14ac:dyDescent="0.2">
      <c r="B573" s="10"/>
      <c r="I573" s="6"/>
      <c r="J573" s="6"/>
      <c r="K573" s="6"/>
      <c r="M573" s="64"/>
    </row>
    <row r="574" spans="2:13" s="7" customFormat="1" ht="11.25" x14ac:dyDescent="0.2">
      <c r="B574" s="10"/>
      <c r="I574" s="6"/>
      <c r="J574" s="6"/>
      <c r="K574" s="6"/>
      <c r="M574" s="64"/>
    </row>
    <row r="575" spans="2:13" s="7" customFormat="1" ht="11.25" x14ac:dyDescent="0.2">
      <c r="B575" s="10"/>
      <c r="I575" s="6"/>
      <c r="J575" s="6"/>
      <c r="K575" s="6"/>
      <c r="M575" s="64"/>
    </row>
    <row r="576" spans="2:13" s="7" customFormat="1" ht="11.25" x14ac:dyDescent="0.2">
      <c r="B576" s="10"/>
      <c r="I576" s="6"/>
      <c r="J576" s="6"/>
      <c r="K576" s="6"/>
      <c r="M576" s="64"/>
    </row>
    <row r="577" spans="2:13" s="7" customFormat="1" ht="11.25" x14ac:dyDescent="0.2">
      <c r="B577" s="10"/>
      <c r="I577" s="6"/>
      <c r="J577" s="6"/>
      <c r="K577" s="6"/>
      <c r="M577" s="64"/>
    </row>
    <row r="578" spans="2:13" s="7" customFormat="1" ht="11.25" x14ac:dyDescent="0.2">
      <c r="B578" s="10"/>
      <c r="I578" s="6"/>
      <c r="J578" s="6"/>
      <c r="K578" s="6"/>
      <c r="M578" s="64"/>
    </row>
    <row r="579" spans="2:13" s="7" customFormat="1" ht="11.25" x14ac:dyDescent="0.2">
      <c r="B579" s="10"/>
      <c r="I579" s="6"/>
      <c r="J579" s="6"/>
      <c r="K579" s="6"/>
      <c r="M579" s="64"/>
    </row>
    <row r="580" spans="2:13" s="7" customFormat="1" ht="11.25" x14ac:dyDescent="0.2">
      <c r="B580" s="10"/>
      <c r="I580" s="6"/>
      <c r="J580" s="6"/>
      <c r="K580" s="6"/>
      <c r="M580" s="64"/>
    </row>
    <row r="581" spans="2:13" s="7" customFormat="1" ht="11.25" x14ac:dyDescent="0.2">
      <c r="B581" s="10"/>
      <c r="I581" s="6"/>
      <c r="J581" s="6"/>
      <c r="K581" s="6"/>
      <c r="M581" s="64"/>
    </row>
    <row r="582" spans="2:13" s="7" customFormat="1" ht="11.25" x14ac:dyDescent="0.2">
      <c r="B582" s="10"/>
      <c r="I582" s="6"/>
      <c r="J582" s="6"/>
      <c r="K582" s="6"/>
      <c r="M582" s="64"/>
    </row>
    <row r="583" spans="2:13" s="7" customFormat="1" ht="11.25" x14ac:dyDescent="0.2">
      <c r="B583" s="10"/>
      <c r="I583" s="6"/>
      <c r="J583" s="6"/>
      <c r="K583" s="6"/>
      <c r="M583" s="64"/>
    </row>
    <row r="584" spans="2:13" s="7" customFormat="1" ht="11.25" x14ac:dyDescent="0.2">
      <c r="B584" s="10"/>
      <c r="I584" s="6"/>
      <c r="J584" s="6"/>
      <c r="K584" s="6"/>
      <c r="M584" s="64"/>
    </row>
    <row r="585" spans="2:13" s="7" customFormat="1" ht="11.25" x14ac:dyDescent="0.2">
      <c r="B585" s="10"/>
      <c r="I585" s="6"/>
      <c r="J585" s="6"/>
      <c r="K585" s="6"/>
      <c r="M585" s="64"/>
    </row>
    <row r="586" spans="2:13" s="7" customFormat="1" ht="11.25" x14ac:dyDescent="0.2">
      <c r="B586" s="10"/>
      <c r="I586" s="6"/>
      <c r="J586" s="6"/>
      <c r="K586" s="6"/>
      <c r="M586" s="64"/>
    </row>
    <row r="587" spans="2:13" s="7" customFormat="1" ht="11.25" x14ac:dyDescent="0.2">
      <c r="B587" s="10"/>
      <c r="I587" s="6"/>
      <c r="J587" s="6"/>
      <c r="K587" s="6"/>
      <c r="M587" s="64"/>
    </row>
    <row r="588" spans="2:13" s="7" customFormat="1" ht="11.25" x14ac:dyDescent="0.2">
      <c r="B588" s="10"/>
      <c r="I588" s="6"/>
      <c r="J588" s="6"/>
      <c r="K588" s="6"/>
      <c r="M588" s="64"/>
    </row>
    <row r="589" spans="2:13" s="7" customFormat="1" ht="11.25" x14ac:dyDescent="0.2">
      <c r="B589" s="10"/>
      <c r="I589" s="6"/>
      <c r="J589" s="6"/>
      <c r="K589" s="6"/>
      <c r="M589" s="64"/>
    </row>
    <row r="590" spans="2:13" s="7" customFormat="1" ht="11.25" x14ac:dyDescent="0.2">
      <c r="B590" s="10"/>
      <c r="I590" s="6"/>
      <c r="J590" s="6"/>
      <c r="K590" s="6"/>
      <c r="M590" s="64"/>
    </row>
    <row r="591" spans="2:13" s="7" customFormat="1" ht="11.25" x14ac:dyDescent="0.2">
      <c r="B591" s="10"/>
      <c r="I591" s="6"/>
      <c r="J591" s="6"/>
      <c r="K591" s="6"/>
      <c r="M591" s="64"/>
    </row>
    <row r="592" spans="2:13" s="7" customFormat="1" ht="11.25" x14ac:dyDescent="0.2">
      <c r="B592" s="10"/>
      <c r="I592" s="6"/>
      <c r="J592" s="6"/>
      <c r="K592" s="6"/>
      <c r="M592" s="64"/>
    </row>
    <row r="593" spans="2:13" s="7" customFormat="1" ht="11.25" x14ac:dyDescent="0.2">
      <c r="B593" s="10"/>
      <c r="I593" s="6"/>
      <c r="J593" s="6"/>
      <c r="K593" s="6"/>
      <c r="M593" s="64"/>
    </row>
    <row r="594" spans="2:13" s="7" customFormat="1" ht="11.25" x14ac:dyDescent="0.2">
      <c r="B594" s="10"/>
      <c r="I594" s="6"/>
      <c r="J594" s="6"/>
      <c r="K594" s="6"/>
      <c r="M594" s="64"/>
    </row>
    <row r="595" spans="2:13" s="7" customFormat="1" ht="11.25" x14ac:dyDescent="0.2">
      <c r="B595" s="10"/>
      <c r="I595" s="6"/>
      <c r="J595" s="6"/>
      <c r="K595" s="6"/>
      <c r="M595" s="64"/>
    </row>
    <row r="596" spans="2:13" s="7" customFormat="1" ht="11.25" x14ac:dyDescent="0.2">
      <c r="B596" s="10"/>
      <c r="I596" s="6"/>
      <c r="J596" s="6"/>
      <c r="K596" s="6"/>
      <c r="M596" s="64"/>
    </row>
    <row r="597" spans="2:13" s="7" customFormat="1" ht="11.25" x14ac:dyDescent="0.2">
      <c r="B597" s="10"/>
      <c r="I597" s="6"/>
      <c r="J597" s="6"/>
      <c r="K597" s="6"/>
      <c r="M597" s="64"/>
    </row>
    <row r="598" spans="2:13" s="7" customFormat="1" ht="11.25" x14ac:dyDescent="0.2">
      <c r="B598" s="10"/>
      <c r="I598" s="6"/>
      <c r="J598" s="6"/>
      <c r="K598" s="6"/>
      <c r="M598" s="64"/>
    </row>
    <row r="599" spans="2:13" s="7" customFormat="1" ht="11.25" x14ac:dyDescent="0.2">
      <c r="B599" s="10"/>
      <c r="I599" s="6"/>
      <c r="J599" s="6"/>
      <c r="K599" s="6"/>
      <c r="M599" s="64"/>
    </row>
    <row r="600" spans="2:13" s="7" customFormat="1" ht="11.25" x14ac:dyDescent="0.2">
      <c r="B600" s="10"/>
      <c r="I600" s="6"/>
      <c r="J600" s="6"/>
      <c r="K600" s="6"/>
      <c r="M600" s="64"/>
    </row>
    <row r="601" spans="2:13" s="7" customFormat="1" ht="11.25" x14ac:dyDescent="0.2">
      <c r="B601" s="10"/>
      <c r="I601" s="6"/>
      <c r="J601" s="6"/>
      <c r="K601" s="6"/>
      <c r="M601" s="64"/>
    </row>
    <row r="602" spans="2:13" s="7" customFormat="1" ht="11.25" x14ac:dyDescent="0.2">
      <c r="B602" s="10"/>
      <c r="I602" s="6"/>
      <c r="J602" s="6"/>
      <c r="K602" s="6"/>
      <c r="M602" s="64"/>
    </row>
    <row r="603" spans="2:13" s="7" customFormat="1" ht="11.25" x14ac:dyDescent="0.2">
      <c r="B603" s="10"/>
      <c r="I603" s="6"/>
      <c r="J603" s="6"/>
      <c r="K603" s="6"/>
      <c r="M603" s="64"/>
    </row>
    <row r="604" spans="2:13" s="7" customFormat="1" ht="11.25" x14ac:dyDescent="0.2">
      <c r="B604" s="10"/>
      <c r="I604" s="6"/>
      <c r="J604" s="6"/>
      <c r="K604" s="6"/>
      <c r="M604" s="64"/>
    </row>
    <row r="605" spans="2:13" s="7" customFormat="1" ht="11.25" x14ac:dyDescent="0.2">
      <c r="B605" s="10"/>
      <c r="I605" s="6"/>
      <c r="J605" s="6"/>
      <c r="K605" s="6"/>
      <c r="M605" s="64"/>
    </row>
    <row r="606" spans="2:13" s="7" customFormat="1" ht="11.25" x14ac:dyDescent="0.2">
      <c r="B606" s="10"/>
      <c r="I606" s="6"/>
      <c r="J606" s="6"/>
      <c r="K606" s="6"/>
      <c r="M606" s="64"/>
    </row>
    <row r="607" spans="2:13" s="7" customFormat="1" ht="11.25" x14ac:dyDescent="0.2">
      <c r="B607" s="10"/>
      <c r="I607" s="6"/>
      <c r="J607" s="6"/>
      <c r="K607" s="6"/>
      <c r="M607" s="64"/>
    </row>
    <row r="608" spans="2:13" s="7" customFormat="1" ht="11.25" x14ac:dyDescent="0.2">
      <c r="B608" s="10"/>
      <c r="I608" s="6"/>
      <c r="J608" s="6"/>
      <c r="K608" s="6"/>
      <c r="M608" s="64"/>
    </row>
    <row r="609" spans="2:13" s="7" customFormat="1" ht="11.25" x14ac:dyDescent="0.2">
      <c r="B609" s="10"/>
      <c r="I609" s="6"/>
      <c r="J609" s="6"/>
      <c r="K609" s="6"/>
      <c r="M609" s="64"/>
    </row>
    <row r="610" spans="2:13" s="7" customFormat="1" ht="11.25" x14ac:dyDescent="0.2">
      <c r="B610" s="10"/>
      <c r="I610" s="6"/>
      <c r="J610" s="6"/>
      <c r="K610" s="6"/>
      <c r="M610" s="64"/>
    </row>
    <row r="611" spans="2:13" s="7" customFormat="1" ht="11.25" x14ac:dyDescent="0.2">
      <c r="B611" s="10"/>
      <c r="I611" s="6"/>
      <c r="J611" s="6"/>
      <c r="K611" s="6"/>
      <c r="M611" s="64"/>
    </row>
    <row r="612" spans="2:13" s="7" customFormat="1" ht="11.25" x14ac:dyDescent="0.2">
      <c r="B612" s="10"/>
      <c r="I612" s="6"/>
      <c r="J612" s="6"/>
      <c r="K612" s="6"/>
      <c r="M612" s="64"/>
    </row>
    <row r="613" spans="2:13" s="7" customFormat="1" ht="11.25" x14ac:dyDescent="0.2">
      <c r="B613" s="10"/>
      <c r="I613" s="6"/>
      <c r="J613" s="6"/>
      <c r="K613" s="6"/>
      <c r="M613" s="64"/>
    </row>
    <row r="614" spans="2:13" s="7" customFormat="1" ht="11.25" x14ac:dyDescent="0.2">
      <c r="B614" s="10"/>
      <c r="I614" s="6"/>
      <c r="J614" s="6"/>
      <c r="K614" s="6"/>
      <c r="M614" s="64"/>
    </row>
    <row r="615" spans="2:13" s="7" customFormat="1" ht="11.25" x14ac:dyDescent="0.2">
      <c r="B615" s="10"/>
      <c r="I615" s="6"/>
      <c r="J615" s="6"/>
      <c r="K615" s="6"/>
      <c r="M615" s="64"/>
    </row>
    <row r="616" spans="2:13" s="7" customFormat="1" ht="11.25" x14ac:dyDescent="0.2">
      <c r="B616" s="10"/>
      <c r="I616" s="6"/>
      <c r="J616" s="6"/>
      <c r="K616" s="6"/>
      <c r="M616" s="64"/>
    </row>
    <row r="617" spans="2:13" s="7" customFormat="1" ht="11.25" x14ac:dyDescent="0.2">
      <c r="B617" s="10"/>
      <c r="I617" s="6"/>
      <c r="J617" s="6"/>
      <c r="K617" s="6"/>
      <c r="M617" s="64"/>
    </row>
    <row r="618" spans="2:13" s="7" customFormat="1" ht="11.25" x14ac:dyDescent="0.2">
      <c r="B618" s="10"/>
      <c r="I618" s="6"/>
      <c r="J618" s="6"/>
      <c r="K618" s="6"/>
      <c r="M618" s="64"/>
    </row>
    <row r="619" spans="2:13" s="7" customFormat="1" ht="11.25" x14ac:dyDescent="0.2">
      <c r="B619" s="10"/>
      <c r="I619" s="6"/>
      <c r="J619" s="6"/>
      <c r="K619" s="6"/>
      <c r="M619" s="64"/>
    </row>
    <row r="620" spans="2:13" s="7" customFormat="1" ht="11.25" x14ac:dyDescent="0.2">
      <c r="B620" s="10"/>
      <c r="I620" s="6"/>
      <c r="J620" s="6"/>
      <c r="K620" s="6"/>
      <c r="M620" s="64"/>
    </row>
    <row r="621" spans="2:13" s="7" customFormat="1" ht="11.25" x14ac:dyDescent="0.2">
      <c r="B621" s="10"/>
      <c r="I621" s="6"/>
      <c r="J621" s="6"/>
      <c r="K621" s="6"/>
      <c r="M621" s="64"/>
    </row>
    <row r="622" spans="2:13" s="7" customFormat="1" ht="11.25" x14ac:dyDescent="0.2">
      <c r="B622" s="10"/>
      <c r="I622" s="6"/>
      <c r="J622" s="6"/>
      <c r="K622" s="6"/>
      <c r="M622" s="64"/>
    </row>
    <row r="623" spans="2:13" s="7" customFormat="1" ht="11.25" x14ac:dyDescent="0.2">
      <c r="B623" s="10"/>
      <c r="I623" s="6"/>
      <c r="J623" s="6"/>
      <c r="K623" s="6"/>
      <c r="M623" s="64"/>
    </row>
    <row r="624" spans="2:13" s="7" customFormat="1" ht="11.25" x14ac:dyDescent="0.2">
      <c r="B624" s="10"/>
      <c r="I624" s="6"/>
      <c r="J624" s="6"/>
      <c r="K624" s="6"/>
      <c r="M624" s="64"/>
    </row>
    <row r="625" spans="2:13" s="7" customFormat="1" ht="11.25" x14ac:dyDescent="0.2">
      <c r="B625" s="10"/>
      <c r="I625" s="6"/>
      <c r="J625" s="6"/>
      <c r="K625" s="6"/>
      <c r="M625" s="64"/>
    </row>
    <row r="626" spans="2:13" s="7" customFormat="1" ht="11.25" x14ac:dyDescent="0.2">
      <c r="B626" s="10"/>
      <c r="I626" s="6"/>
      <c r="J626" s="6"/>
      <c r="K626" s="6"/>
      <c r="M626" s="64"/>
    </row>
    <row r="627" spans="2:13" s="7" customFormat="1" ht="11.25" x14ac:dyDescent="0.2">
      <c r="B627" s="10"/>
      <c r="I627" s="6"/>
      <c r="J627" s="6"/>
      <c r="K627" s="6"/>
      <c r="M627" s="64"/>
    </row>
    <row r="628" spans="2:13" s="7" customFormat="1" ht="11.25" x14ac:dyDescent="0.2">
      <c r="B628" s="10"/>
      <c r="I628" s="6"/>
      <c r="J628" s="6"/>
      <c r="K628" s="6"/>
      <c r="M628" s="64"/>
    </row>
    <row r="629" spans="2:13" s="7" customFormat="1" ht="11.25" x14ac:dyDescent="0.2">
      <c r="B629" s="10"/>
      <c r="I629" s="6"/>
      <c r="J629" s="6"/>
      <c r="K629" s="6"/>
      <c r="M629" s="64"/>
    </row>
    <row r="630" spans="2:13" s="7" customFormat="1" ht="11.25" x14ac:dyDescent="0.2">
      <c r="B630" s="10"/>
      <c r="I630" s="6"/>
      <c r="J630" s="6"/>
      <c r="K630" s="6"/>
      <c r="M630" s="64"/>
    </row>
    <row r="631" spans="2:13" s="7" customFormat="1" ht="11.25" x14ac:dyDescent="0.2">
      <c r="B631" s="10"/>
      <c r="I631" s="6"/>
      <c r="J631" s="6"/>
      <c r="K631" s="6"/>
      <c r="M631" s="64"/>
    </row>
    <row r="632" spans="2:13" s="7" customFormat="1" ht="11.25" x14ac:dyDescent="0.2">
      <c r="B632" s="10"/>
      <c r="I632" s="6"/>
      <c r="J632" s="6"/>
      <c r="K632" s="6"/>
      <c r="M632" s="64"/>
    </row>
    <row r="633" spans="2:13" s="7" customFormat="1" ht="11.25" x14ac:dyDescent="0.2">
      <c r="B633" s="10"/>
      <c r="I633" s="6"/>
      <c r="J633" s="6"/>
      <c r="K633" s="6"/>
      <c r="M633" s="64"/>
    </row>
    <row r="634" spans="2:13" s="7" customFormat="1" ht="11.25" x14ac:dyDescent="0.2">
      <c r="B634" s="10"/>
      <c r="I634" s="6"/>
      <c r="J634" s="6"/>
      <c r="K634" s="6"/>
      <c r="M634" s="64"/>
    </row>
    <row r="635" spans="2:13" s="7" customFormat="1" ht="11.25" x14ac:dyDescent="0.2">
      <c r="B635" s="10"/>
      <c r="I635" s="6"/>
      <c r="J635" s="6"/>
      <c r="K635" s="6"/>
      <c r="M635" s="64"/>
    </row>
    <row r="636" spans="2:13" s="7" customFormat="1" ht="11.25" x14ac:dyDescent="0.2">
      <c r="B636" s="10"/>
      <c r="I636" s="6"/>
      <c r="J636" s="6"/>
      <c r="K636" s="6"/>
      <c r="M636" s="64"/>
    </row>
    <row r="637" spans="2:13" s="7" customFormat="1" ht="11.25" x14ac:dyDescent="0.2">
      <c r="B637" s="10"/>
      <c r="I637" s="6"/>
      <c r="J637" s="6"/>
      <c r="K637" s="6"/>
      <c r="M637" s="64"/>
    </row>
    <row r="638" spans="2:13" s="7" customFormat="1" ht="11.25" x14ac:dyDescent="0.2">
      <c r="B638" s="10"/>
      <c r="I638" s="6"/>
      <c r="J638" s="6"/>
      <c r="K638" s="6"/>
      <c r="M638" s="64"/>
    </row>
    <row r="639" spans="2:13" s="7" customFormat="1" ht="11.25" x14ac:dyDescent="0.2">
      <c r="B639" s="10"/>
      <c r="I639" s="6"/>
      <c r="J639" s="6"/>
      <c r="K639" s="6"/>
      <c r="M639" s="64"/>
    </row>
    <row r="640" spans="2:13" s="7" customFormat="1" ht="11.25" x14ac:dyDescent="0.2">
      <c r="B640" s="10"/>
      <c r="I640" s="6"/>
      <c r="J640" s="6"/>
      <c r="K640" s="6"/>
      <c r="M640" s="64"/>
    </row>
    <row r="641" spans="2:13" s="7" customFormat="1" ht="11.25" x14ac:dyDescent="0.2">
      <c r="B641" s="10"/>
      <c r="I641" s="6"/>
      <c r="J641" s="6"/>
      <c r="K641" s="6"/>
      <c r="M641" s="64"/>
    </row>
    <row r="642" spans="2:13" s="7" customFormat="1" ht="11.25" x14ac:dyDescent="0.2">
      <c r="B642" s="10"/>
      <c r="I642" s="6"/>
      <c r="J642" s="6"/>
      <c r="K642" s="6"/>
      <c r="M642" s="64"/>
    </row>
    <row r="643" spans="2:13" s="7" customFormat="1" ht="11.25" x14ac:dyDescent="0.2">
      <c r="B643" s="10"/>
      <c r="I643" s="6"/>
      <c r="J643" s="6"/>
      <c r="K643" s="6"/>
      <c r="M643" s="64"/>
    </row>
    <row r="644" spans="2:13" s="7" customFormat="1" ht="11.25" x14ac:dyDescent="0.2">
      <c r="B644" s="10"/>
      <c r="I644" s="6"/>
      <c r="J644" s="6"/>
      <c r="K644" s="6"/>
      <c r="M644" s="64"/>
    </row>
    <row r="645" spans="2:13" s="7" customFormat="1" ht="11.25" x14ac:dyDescent="0.2">
      <c r="B645" s="10"/>
      <c r="I645" s="6"/>
      <c r="J645" s="6"/>
      <c r="K645" s="6"/>
      <c r="M645" s="64"/>
    </row>
    <row r="646" spans="2:13" s="7" customFormat="1" ht="11.25" x14ac:dyDescent="0.2">
      <c r="B646" s="10"/>
      <c r="I646" s="6"/>
      <c r="J646" s="6"/>
      <c r="K646" s="6"/>
      <c r="M646" s="64"/>
    </row>
    <row r="647" spans="2:13" s="7" customFormat="1" ht="11.25" x14ac:dyDescent="0.2">
      <c r="B647" s="10"/>
      <c r="I647" s="6"/>
      <c r="J647" s="6"/>
      <c r="K647" s="6"/>
      <c r="M647" s="64"/>
    </row>
    <row r="648" spans="2:13" s="7" customFormat="1" ht="11.25" x14ac:dyDescent="0.2">
      <c r="B648" s="10"/>
      <c r="I648" s="6"/>
      <c r="J648" s="6"/>
      <c r="K648" s="6"/>
      <c r="M648" s="64"/>
    </row>
    <row r="649" spans="2:13" s="7" customFormat="1" ht="11.25" x14ac:dyDescent="0.2">
      <c r="B649" s="10"/>
      <c r="I649" s="6"/>
      <c r="J649" s="6"/>
      <c r="K649" s="6"/>
      <c r="M649" s="64"/>
    </row>
    <row r="650" spans="2:13" s="7" customFormat="1" ht="11.25" x14ac:dyDescent="0.2">
      <c r="B650" s="10"/>
      <c r="I650" s="6"/>
      <c r="J650" s="6"/>
      <c r="K650" s="6"/>
      <c r="M650" s="64"/>
    </row>
    <row r="651" spans="2:13" s="7" customFormat="1" ht="11.25" x14ac:dyDescent="0.2">
      <c r="B651" s="10"/>
      <c r="I651" s="6"/>
      <c r="J651" s="6"/>
      <c r="K651" s="6"/>
      <c r="M651" s="64"/>
    </row>
    <row r="652" spans="2:13" s="7" customFormat="1" ht="11.25" x14ac:dyDescent="0.2">
      <c r="B652" s="10"/>
      <c r="I652" s="6"/>
      <c r="J652" s="6"/>
      <c r="K652" s="6"/>
      <c r="M652" s="64"/>
    </row>
    <row r="653" spans="2:13" s="7" customFormat="1" ht="11.25" x14ac:dyDescent="0.2">
      <c r="B653" s="10"/>
      <c r="I653" s="6"/>
      <c r="J653" s="6"/>
      <c r="K653" s="6"/>
      <c r="M653" s="64"/>
    </row>
    <row r="654" spans="2:13" s="7" customFormat="1" ht="11.25" x14ac:dyDescent="0.2">
      <c r="B654" s="10"/>
      <c r="I654" s="6"/>
      <c r="J654" s="6"/>
      <c r="K654" s="6"/>
      <c r="M654" s="64"/>
    </row>
    <row r="655" spans="2:13" s="7" customFormat="1" ht="11.25" x14ac:dyDescent="0.2">
      <c r="B655" s="10"/>
      <c r="I655" s="6"/>
      <c r="J655" s="6"/>
      <c r="K655" s="6"/>
      <c r="M655" s="64"/>
    </row>
    <row r="656" spans="2:13" s="7" customFormat="1" ht="11.25" x14ac:dyDescent="0.2">
      <c r="B656" s="10"/>
      <c r="I656" s="6"/>
      <c r="J656" s="6"/>
      <c r="K656" s="6"/>
      <c r="M656" s="64"/>
    </row>
    <row r="657" spans="2:13" s="7" customFormat="1" ht="11.25" x14ac:dyDescent="0.2">
      <c r="B657" s="10"/>
      <c r="I657" s="6"/>
      <c r="J657" s="6"/>
      <c r="K657" s="6"/>
      <c r="M657" s="64"/>
    </row>
    <row r="658" spans="2:13" s="7" customFormat="1" x14ac:dyDescent="0.2">
      <c r="B658" s="10"/>
      <c r="I658" s="6"/>
      <c r="J658" s="6"/>
      <c r="K658" s="6"/>
      <c r="M658" s="9"/>
    </row>
    <row r="659" spans="2:13" s="7" customFormat="1" x14ac:dyDescent="0.2">
      <c r="B659" s="10"/>
      <c r="I659" s="6"/>
      <c r="J659" s="6"/>
      <c r="K659" s="6"/>
      <c r="M659" s="9"/>
    </row>
    <row r="660" spans="2:13" s="7" customFormat="1" x14ac:dyDescent="0.2">
      <c r="B660" s="10"/>
      <c r="I660" s="6"/>
      <c r="J660" s="6"/>
      <c r="K660" s="6"/>
      <c r="M660" s="9"/>
    </row>
    <row r="661" spans="2:13" s="7" customFormat="1" x14ac:dyDescent="0.2">
      <c r="B661" s="10"/>
      <c r="I661" s="6"/>
      <c r="J661" s="6"/>
      <c r="K661" s="6"/>
      <c r="M661" s="9"/>
    </row>
    <row r="662" spans="2:13" s="7" customFormat="1" x14ac:dyDescent="0.2">
      <c r="B662" s="10"/>
      <c r="I662" s="6"/>
      <c r="J662" s="6"/>
      <c r="K662" s="6"/>
      <c r="M662" s="9"/>
    </row>
    <row r="663" spans="2:13" s="7" customFormat="1" x14ac:dyDescent="0.2">
      <c r="B663" s="10"/>
      <c r="I663" s="6"/>
      <c r="J663" s="6"/>
      <c r="K663" s="6"/>
      <c r="M663" s="9"/>
    </row>
    <row r="664" spans="2:13" s="7" customFormat="1" x14ac:dyDescent="0.2">
      <c r="B664" s="10"/>
      <c r="I664" s="6"/>
      <c r="J664" s="6"/>
      <c r="K664" s="6"/>
      <c r="M664" s="9"/>
    </row>
    <row r="665" spans="2:13" s="7" customFormat="1" x14ac:dyDescent="0.2">
      <c r="B665" s="10"/>
      <c r="I665" s="6"/>
      <c r="J665" s="6"/>
      <c r="K665" s="6"/>
      <c r="M665" s="9"/>
    </row>
    <row r="666" spans="2:13" s="7" customFormat="1" x14ac:dyDescent="0.2">
      <c r="B666" s="10"/>
      <c r="I666" s="6"/>
      <c r="J666" s="6"/>
      <c r="K666" s="6"/>
      <c r="M666" s="9"/>
    </row>
    <row r="667" spans="2:13" s="7" customFormat="1" x14ac:dyDescent="0.2">
      <c r="B667" s="10"/>
      <c r="I667" s="6"/>
      <c r="J667" s="6"/>
      <c r="K667" s="6"/>
      <c r="M667" s="9"/>
    </row>
    <row r="668" spans="2:13" s="7" customFormat="1" x14ac:dyDescent="0.2">
      <c r="B668" s="10"/>
      <c r="I668" s="6"/>
      <c r="J668" s="6"/>
      <c r="K668" s="6"/>
      <c r="M668" s="9"/>
    </row>
    <row r="669" spans="2:13" s="7" customFormat="1" x14ac:dyDescent="0.2">
      <c r="B669" s="10"/>
      <c r="I669" s="6"/>
      <c r="J669" s="6"/>
      <c r="K669" s="6"/>
      <c r="M669" s="9"/>
    </row>
    <row r="670" spans="2:13" s="7" customFormat="1" x14ac:dyDescent="0.2">
      <c r="B670" s="10"/>
      <c r="I670" s="6"/>
      <c r="J670" s="6"/>
      <c r="K670" s="6"/>
      <c r="M670" s="9"/>
    </row>
    <row r="671" spans="2:13" s="7" customFormat="1" x14ac:dyDescent="0.2">
      <c r="B671" s="10"/>
      <c r="I671" s="6"/>
      <c r="J671" s="6"/>
      <c r="K671" s="6"/>
      <c r="M671" s="9"/>
    </row>
    <row r="672" spans="2:13" s="7" customFormat="1" x14ac:dyDescent="0.2">
      <c r="B672" s="10"/>
      <c r="I672" s="6"/>
      <c r="J672" s="6"/>
      <c r="K672" s="6"/>
      <c r="M672" s="9"/>
    </row>
    <row r="673" spans="7:11" x14ac:dyDescent="0.2">
      <c r="G673" s="7"/>
      <c r="I673" s="11"/>
      <c r="J673" s="11"/>
      <c r="K673" s="11"/>
    </row>
    <row r="674" spans="7:11" x14ac:dyDescent="0.2">
      <c r="I674" s="11"/>
      <c r="J674" s="11"/>
      <c r="K674" s="11"/>
    </row>
    <row r="675" spans="7:11" x14ac:dyDescent="0.2">
      <c r="I675" s="11"/>
      <c r="J675" s="11"/>
      <c r="K675" s="11"/>
    </row>
    <row r="676" spans="7:11" x14ac:dyDescent="0.2">
      <c r="I676" s="11"/>
      <c r="J676" s="11"/>
      <c r="K676" s="11"/>
    </row>
    <row r="677" spans="7:11" x14ac:dyDescent="0.2">
      <c r="I677" s="11"/>
      <c r="J677" s="11"/>
      <c r="K677" s="11"/>
    </row>
    <row r="678" spans="7:11" x14ac:dyDescent="0.2">
      <c r="I678" s="11"/>
      <c r="J678" s="11"/>
      <c r="K678" s="11"/>
    </row>
    <row r="679" spans="7:11" x14ac:dyDescent="0.2">
      <c r="I679" s="11"/>
      <c r="J679" s="11"/>
      <c r="K679" s="11"/>
    </row>
    <row r="680" spans="7:11" x14ac:dyDescent="0.2">
      <c r="I680" s="11"/>
      <c r="J680" s="11"/>
      <c r="K680" s="11"/>
    </row>
    <row r="681" spans="7:11" x14ac:dyDescent="0.2">
      <c r="I681" s="11"/>
      <c r="J681" s="11"/>
      <c r="K681" s="11"/>
    </row>
    <row r="682" spans="7:11" x14ac:dyDescent="0.2">
      <c r="I682" s="11"/>
      <c r="J682" s="11"/>
      <c r="K682" s="11"/>
    </row>
    <row r="683" spans="7:11" x14ac:dyDescent="0.2">
      <c r="I683" s="11"/>
      <c r="J683" s="11"/>
      <c r="K683" s="11"/>
    </row>
    <row r="684" spans="7:11" x14ac:dyDescent="0.2">
      <c r="I684" s="11"/>
      <c r="J684" s="11"/>
      <c r="K684" s="11"/>
    </row>
    <row r="685" spans="7:11" x14ac:dyDescent="0.2">
      <c r="I685" s="11"/>
      <c r="J685" s="11"/>
      <c r="K685" s="11"/>
    </row>
    <row r="686" spans="7:11" x14ac:dyDescent="0.2">
      <c r="I686" s="11"/>
      <c r="J686" s="11"/>
      <c r="K686" s="11"/>
    </row>
    <row r="687" spans="7:11" x14ac:dyDescent="0.2">
      <c r="I687" s="11"/>
      <c r="J687" s="11"/>
      <c r="K687" s="11"/>
    </row>
    <row r="688" spans="7:11" x14ac:dyDescent="0.2">
      <c r="I688" s="11"/>
      <c r="J688" s="11"/>
      <c r="K688" s="11"/>
    </row>
    <row r="689" spans="9:11" x14ac:dyDescent="0.2">
      <c r="I689" s="11"/>
      <c r="J689" s="11"/>
      <c r="K689" s="11"/>
    </row>
    <row r="690" spans="9:11" x14ac:dyDescent="0.2">
      <c r="I690" s="11"/>
      <c r="J690" s="11"/>
      <c r="K690" s="11"/>
    </row>
    <row r="691" spans="9:11" x14ac:dyDescent="0.2">
      <c r="I691" s="11"/>
      <c r="J691" s="11"/>
      <c r="K691" s="11"/>
    </row>
    <row r="692" spans="9:11" x14ac:dyDescent="0.2">
      <c r="I692" s="11"/>
      <c r="J692" s="11"/>
      <c r="K692" s="11"/>
    </row>
    <row r="693" spans="9:11" x14ac:dyDescent="0.2">
      <c r="I693" s="11"/>
      <c r="J693" s="11"/>
      <c r="K693" s="11"/>
    </row>
    <row r="694" spans="9:11" x14ac:dyDescent="0.2">
      <c r="I694" s="11"/>
      <c r="J694" s="11"/>
      <c r="K694" s="11"/>
    </row>
    <row r="695" spans="9:11" x14ac:dyDescent="0.2">
      <c r="I695" s="11"/>
      <c r="J695" s="11"/>
      <c r="K695" s="11"/>
    </row>
    <row r="696" spans="9:11" x14ac:dyDescent="0.2">
      <c r="I696" s="11"/>
      <c r="J696" s="11"/>
      <c r="K696" s="11"/>
    </row>
    <row r="697" spans="9:11" x14ac:dyDescent="0.2">
      <c r="I697" s="11"/>
      <c r="J697" s="11"/>
      <c r="K697" s="11"/>
    </row>
    <row r="698" spans="9:11" x14ac:dyDescent="0.2">
      <c r="I698" s="11"/>
      <c r="J698" s="11"/>
      <c r="K698" s="11"/>
    </row>
    <row r="699" spans="9:11" x14ac:dyDescent="0.2">
      <c r="I699" s="11"/>
      <c r="J699" s="11"/>
      <c r="K699" s="11"/>
    </row>
    <row r="700" spans="9:11" x14ac:dyDescent="0.2">
      <c r="I700" s="11"/>
      <c r="J700" s="11"/>
      <c r="K700" s="11"/>
    </row>
    <row r="701" spans="9:11" x14ac:dyDescent="0.2">
      <c r="I701" s="11"/>
      <c r="J701" s="11"/>
      <c r="K701" s="11"/>
    </row>
    <row r="702" spans="9:11" x14ac:dyDescent="0.2">
      <c r="I702" s="11"/>
      <c r="J702" s="11"/>
      <c r="K702" s="11"/>
    </row>
    <row r="703" spans="9:11" x14ac:dyDescent="0.2">
      <c r="I703" s="11"/>
      <c r="J703" s="11"/>
      <c r="K703" s="11"/>
    </row>
    <row r="704" spans="9:11" x14ac:dyDescent="0.2">
      <c r="I704" s="11"/>
      <c r="J704" s="11"/>
      <c r="K704" s="11"/>
    </row>
    <row r="705" spans="9:11" x14ac:dyDescent="0.2">
      <c r="I705" s="11"/>
      <c r="J705" s="11"/>
      <c r="K705" s="11"/>
    </row>
    <row r="706" spans="9:11" x14ac:dyDescent="0.2">
      <c r="I706" s="11"/>
      <c r="J706" s="11"/>
      <c r="K706" s="11"/>
    </row>
    <row r="707" spans="9:11" x14ac:dyDescent="0.2">
      <c r="I707" s="11"/>
      <c r="J707" s="11"/>
      <c r="K707" s="11"/>
    </row>
    <row r="708" spans="9:11" x14ac:dyDescent="0.2">
      <c r="I708" s="11"/>
      <c r="J708" s="11"/>
      <c r="K708" s="11"/>
    </row>
    <row r="709" spans="9:11" x14ac:dyDescent="0.2">
      <c r="I709" s="11"/>
      <c r="J709" s="11"/>
      <c r="K709" s="11"/>
    </row>
    <row r="710" spans="9:11" x14ac:dyDescent="0.2">
      <c r="I710" s="11"/>
      <c r="J710" s="11"/>
      <c r="K710" s="11"/>
    </row>
    <row r="711" spans="9:11" x14ac:dyDescent="0.2">
      <c r="I711" s="11"/>
      <c r="J711" s="11"/>
      <c r="K711" s="11"/>
    </row>
    <row r="712" spans="9:11" x14ac:dyDescent="0.2">
      <c r="I712" s="11"/>
      <c r="J712" s="11"/>
      <c r="K712" s="11"/>
    </row>
    <row r="713" spans="9:11" x14ac:dyDescent="0.2">
      <c r="I713" s="11"/>
      <c r="J713" s="11"/>
      <c r="K713" s="11"/>
    </row>
    <row r="714" spans="9:11" x14ac:dyDescent="0.2">
      <c r="I714" s="11"/>
      <c r="J714" s="11"/>
      <c r="K714" s="11"/>
    </row>
    <row r="715" spans="9:11" x14ac:dyDescent="0.2">
      <c r="I715" s="11"/>
      <c r="J715" s="11"/>
      <c r="K715" s="11"/>
    </row>
    <row r="716" spans="9:11" x14ac:dyDescent="0.2">
      <c r="I716" s="11"/>
      <c r="J716" s="11"/>
      <c r="K716" s="11"/>
    </row>
    <row r="717" spans="9:11" x14ac:dyDescent="0.2">
      <c r="I717" s="11"/>
      <c r="J717" s="11"/>
      <c r="K717" s="11"/>
    </row>
    <row r="718" spans="9:11" x14ac:dyDescent="0.2">
      <c r="I718" s="11"/>
      <c r="J718" s="11"/>
      <c r="K718" s="11"/>
    </row>
    <row r="719" spans="9:11" x14ac:dyDescent="0.2">
      <c r="I719" s="11"/>
      <c r="J719" s="11"/>
      <c r="K719" s="11"/>
    </row>
    <row r="720" spans="9:11" x14ac:dyDescent="0.2">
      <c r="I720" s="11"/>
      <c r="J720" s="11"/>
      <c r="K720" s="11"/>
    </row>
    <row r="721" spans="9:11" x14ac:dyDescent="0.2">
      <c r="I721" s="11"/>
      <c r="J721" s="11"/>
      <c r="K721" s="11"/>
    </row>
    <row r="722" spans="9:11" x14ac:dyDescent="0.2">
      <c r="I722" s="11"/>
      <c r="J722" s="11"/>
      <c r="K722" s="11"/>
    </row>
    <row r="723" spans="9:11" x14ac:dyDescent="0.2">
      <c r="I723" s="11"/>
      <c r="J723" s="11"/>
      <c r="K723" s="11"/>
    </row>
    <row r="724" spans="9:11" x14ac:dyDescent="0.2">
      <c r="I724" s="11"/>
      <c r="J724" s="11"/>
      <c r="K724" s="11"/>
    </row>
    <row r="725" spans="9:11" x14ac:dyDescent="0.2">
      <c r="I725" s="11"/>
      <c r="J725" s="11"/>
      <c r="K725" s="11"/>
    </row>
    <row r="726" spans="9:11" x14ac:dyDescent="0.2">
      <c r="I726" s="11"/>
      <c r="J726" s="11"/>
      <c r="K726" s="11"/>
    </row>
    <row r="727" spans="9:11" x14ac:dyDescent="0.2">
      <c r="I727" s="11"/>
      <c r="J727" s="11"/>
      <c r="K727" s="11"/>
    </row>
    <row r="728" spans="9:11" x14ac:dyDescent="0.2">
      <c r="I728" s="11"/>
      <c r="J728" s="11"/>
      <c r="K728" s="11"/>
    </row>
    <row r="729" spans="9:11" x14ac:dyDescent="0.2">
      <c r="I729" s="11"/>
      <c r="J729" s="11"/>
      <c r="K729" s="11"/>
    </row>
    <row r="730" spans="9:11" x14ac:dyDescent="0.2">
      <c r="I730" s="11"/>
      <c r="J730" s="11"/>
      <c r="K730" s="11"/>
    </row>
    <row r="731" spans="9:11" x14ac:dyDescent="0.2">
      <c r="I731" s="11"/>
      <c r="J731" s="11"/>
      <c r="K731" s="11"/>
    </row>
    <row r="732" spans="9:11" x14ac:dyDescent="0.2">
      <c r="I732" s="11"/>
      <c r="J732" s="11"/>
      <c r="K732" s="11"/>
    </row>
    <row r="733" spans="9:11" x14ac:dyDescent="0.2">
      <c r="I733" s="11"/>
      <c r="J733" s="11"/>
      <c r="K733" s="11"/>
    </row>
    <row r="734" spans="9:11" x14ac:dyDescent="0.2">
      <c r="I734" s="11"/>
      <c r="J734" s="11"/>
      <c r="K734" s="11"/>
    </row>
    <row r="735" spans="9:11" x14ac:dyDescent="0.2">
      <c r="I735" s="11"/>
      <c r="J735" s="11"/>
      <c r="K735" s="11"/>
    </row>
    <row r="736" spans="9:11" x14ac:dyDescent="0.2">
      <c r="I736" s="11"/>
      <c r="J736" s="11"/>
      <c r="K736" s="11"/>
    </row>
    <row r="737" spans="9:11" x14ac:dyDescent="0.2">
      <c r="I737" s="11"/>
      <c r="J737" s="11"/>
      <c r="K737" s="11"/>
    </row>
    <row r="738" spans="9:11" x14ac:dyDescent="0.2">
      <c r="I738" s="11"/>
      <c r="J738" s="11"/>
      <c r="K738" s="11"/>
    </row>
    <row r="739" spans="9:11" x14ac:dyDescent="0.2">
      <c r="I739" s="11"/>
      <c r="J739" s="11"/>
      <c r="K739" s="11"/>
    </row>
    <row r="740" spans="9:11" x14ac:dyDescent="0.2">
      <c r="I740" s="11"/>
      <c r="J740" s="11"/>
      <c r="K740" s="11"/>
    </row>
    <row r="741" spans="9:11" x14ac:dyDescent="0.2">
      <c r="I741" s="11"/>
      <c r="J741" s="11"/>
      <c r="K741" s="11"/>
    </row>
    <row r="742" spans="9:11" x14ac:dyDescent="0.2">
      <c r="I742" s="11"/>
      <c r="J742" s="11"/>
      <c r="K742" s="11"/>
    </row>
    <row r="743" spans="9:11" x14ac:dyDescent="0.2">
      <c r="I743" s="11"/>
      <c r="J743" s="11"/>
      <c r="K743" s="11"/>
    </row>
    <row r="744" spans="9:11" x14ac:dyDescent="0.2">
      <c r="I744" s="11"/>
      <c r="J744" s="11"/>
      <c r="K744" s="11"/>
    </row>
    <row r="745" spans="9:11" x14ac:dyDescent="0.2">
      <c r="I745" s="11"/>
      <c r="J745" s="11"/>
      <c r="K745" s="11"/>
    </row>
    <row r="746" spans="9:11" x14ac:dyDescent="0.2">
      <c r="I746" s="11"/>
      <c r="J746" s="11"/>
      <c r="K746" s="11"/>
    </row>
    <row r="747" spans="9:11" x14ac:dyDescent="0.2">
      <c r="I747" s="11"/>
      <c r="J747" s="11"/>
      <c r="K747" s="11"/>
    </row>
    <row r="748" spans="9:11" x14ac:dyDescent="0.2">
      <c r="I748" s="11"/>
      <c r="J748" s="11"/>
      <c r="K748" s="11"/>
    </row>
    <row r="749" spans="9:11" x14ac:dyDescent="0.2">
      <c r="I749" s="11"/>
      <c r="J749" s="11"/>
      <c r="K749" s="11"/>
    </row>
    <row r="750" spans="9:11" x14ac:dyDescent="0.2">
      <c r="I750" s="11"/>
      <c r="J750" s="11"/>
      <c r="K750" s="11"/>
    </row>
    <row r="751" spans="9:11" x14ac:dyDescent="0.2">
      <c r="I751" s="11"/>
      <c r="J751" s="11"/>
      <c r="K751" s="11"/>
    </row>
    <row r="752" spans="9:11" x14ac:dyDescent="0.2">
      <c r="I752" s="11"/>
      <c r="J752" s="11"/>
      <c r="K752" s="11"/>
    </row>
    <row r="753" spans="9:11" x14ac:dyDescent="0.2">
      <c r="I753" s="11"/>
      <c r="J753" s="11"/>
      <c r="K753" s="11"/>
    </row>
    <row r="754" spans="9:11" x14ac:dyDescent="0.2">
      <c r="I754" s="11"/>
      <c r="J754" s="11"/>
      <c r="K754" s="11"/>
    </row>
    <row r="755" spans="9:11" x14ac:dyDescent="0.2">
      <c r="I755" s="11"/>
      <c r="J755" s="11"/>
      <c r="K755" s="11"/>
    </row>
    <row r="756" spans="9:11" x14ac:dyDescent="0.2">
      <c r="I756" s="11"/>
      <c r="J756" s="11"/>
      <c r="K756" s="11"/>
    </row>
    <row r="757" spans="9:11" x14ac:dyDescent="0.2">
      <c r="I757" s="11"/>
      <c r="J757" s="11"/>
      <c r="K757" s="11"/>
    </row>
    <row r="758" spans="9:11" x14ac:dyDescent="0.2">
      <c r="I758" s="11"/>
      <c r="J758" s="11"/>
      <c r="K758" s="11"/>
    </row>
    <row r="759" spans="9:11" x14ac:dyDescent="0.2">
      <c r="I759" s="11"/>
      <c r="J759" s="11"/>
      <c r="K759" s="11"/>
    </row>
    <row r="760" spans="9:11" x14ac:dyDescent="0.2">
      <c r="I760" s="11"/>
      <c r="J760" s="11"/>
      <c r="K760" s="11"/>
    </row>
    <row r="761" spans="9:11" x14ac:dyDescent="0.2">
      <c r="I761" s="11"/>
      <c r="J761" s="11"/>
      <c r="K761" s="11"/>
    </row>
    <row r="762" spans="9:11" x14ac:dyDescent="0.2">
      <c r="I762" s="11"/>
      <c r="J762" s="11"/>
      <c r="K762" s="11"/>
    </row>
    <row r="763" spans="9:11" x14ac:dyDescent="0.2">
      <c r="I763" s="11"/>
      <c r="J763" s="11"/>
      <c r="K763" s="11"/>
    </row>
    <row r="764" spans="9:11" x14ac:dyDescent="0.2">
      <c r="I764" s="11"/>
      <c r="J764" s="11"/>
      <c r="K764" s="11"/>
    </row>
    <row r="765" spans="9:11" x14ac:dyDescent="0.2">
      <c r="I765" s="11"/>
      <c r="J765" s="11"/>
      <c r="K765" s="11"/>
    </row>
    <row r="766" spans="9:11" x14ac:dyDescent="0.2">
      <c r="I766" s="11"/>
      <c r="J766" s="11"/>
      <c r="K766" s="11"/>
    </row>
    <row r="767" spans="9:11" x14ac:dyDescent="0.2">
      <c r="I767" s="11"/>
      <c r="J767" s="11"/>
      <c r="K767" s="11"/>
    </row>
    <row r="768" spans="9:11" x14ac:dyDescent="0.2">
      <c r="I768" s="11"/>
      <c r="J768" s="11"/>
      <c r="K768" s="11"/>
    </row>
    <row r="769" spans="9:11" x14ac:dyDescent="0.2">
      <c r="I769" s="11"/>
      <c r="J769" s="11"/>
      <c r="K769" s="11"/>
    </row>
    <row r="770" spans="9:11" x14ac:dyDescent="0.2">
      <c r="I770" s="11"/>
      <c r="J770" s="11"/>
      <c r="K770" s="11"/>
    </row>
    <row r="771" spans="9:11" x14ac:dyDescent="0.2">
      <c r="I771" s="11"/>
      <c r="J771" s="11"/>
      <c r="K771" s="11"/>
    </row>
    <row r="772" spans="9:11" x14ac:dyDescent="0.2">
      <c r="I772" s="11"/>
      <c r="J772" s="11"/>
      <c r="K772" s="11"/>
    </row>
    <row r="773" spans="9:11" x14ac:dyDescent="0.2">
      <c r="I773" s="11"/>
      <c r="J773" s="11"/>
      <c r="K773" s="11"/>
    </row>
    <row r="774" spans="9:11" x14ac:dyDescent="0.2">
      <c r="I774" s="11"/>
      <c r="J774" s="11"/>
      <c r="K774" s="11"/>
    </row>
    <row r="775" spans="9:11" x14ac:dyDescent="0.2">
      <c r="I775" s="11"/>
      <c r="J775" s="11"/>
      <c r="K775" s="11"/>
    </row>
    <row r="776" spans="9:11" x14ac:dyDescent="0.2">
      <c r="I776" s="11"/>
      <c r="J776" s="11"/>
      <c r="K776" s="11"/>
    </row>
    <row r="777" spans="9:11" x14ac:dyDescent="0.2">
      <c r="I777" s="11"/>
      <c r="J777" s="11"/>
      <c r="K777" s="11"/>
    </row>
    <row r="778" spans="9:11" x14ac:dyDescent="0.2">
      <c r="I778" s="11"/>
      <c r="J778" s="11"/>
      <c r="K778" s="11"/>
    </row>
    <row r="779" spans="9:11" x14ac:dyDescent="0.2">
      <c r="I779" s="11"/>
      <c r="J779" s="11"/>
      <c r="K779" s="11"/>
    </row>
    <row r="780" spans="9:11" x14ac:dyDescent="0.2">
      <c r="I780" s="11"/>
      <c r="J780" s="11"/>
      <c r="K780" s="11"/>
    </row>
    <row r="781" spans="9:11" x14ac:dyDescent="0.2">
      <c r="I781" s="11"/>
      <c r="J781" s="11"/>
      <c r="K781" s="11"/>
    </row>
    <row r="782" spans="9:11" x14ac:dyDescent="0.2">
      <c r="I782" s="11"/>
      <c r="J782" s="11"/>
      <c r="K782" s="11"/>
    </row>
    <row r="783" spans="9:11" x14ac:dyDescent="0.2">
      <c r="I783" s="11"/>
      <c r="J783" s="11"/>
      <c r="K783" s="11"/>
    </row>
    <row r="784" spans="9:11" x14ac:dyDescent="0.2">
      <c r="I784" s="11"/>
      <c r="J784" s="11"/>
      <c r="K784" s="11"/>
    </row>
    <row r="785" spans="9:11" x14ac:dyDescent="0.2">
      <c r="I785" s="11"/>
      <c r="J785" s="11"/>
      <c r="K785" s="11"/>
    </row>
    <row r="786" spans="9:11" x14ac:dyDescent="0.2">
      <c r="I786" s="11"/>
      <c r="J786" s="11"/>
      <c r="K786" s="11"/>
    </row>
    <row r="787" spans="9:11" x14ac:dyDescent="0.2">
      <c r="I787" s="11"/>
      <c r="J787" s="11"/>
      <c r="K787" s="11"/>
    </row>
    <row r="788" spans="9:11" x14ac:dyDescent="0.2">
      <c r="I788" s="11"/>
      <c r="J788" s="11"/>
      <c r="K788" s="11"/>
    </row>
    <row r="789" spans="9:11" x14ac:dyDescent="0.2">
      <c r="I789" s="11"/>
      <c r="J789" s="11"/>
      <c r="K789" s="11"/>
    </row>
    <row r="790" spans="9:11" x14ac:dyDescent="0.2">
      <c r="I790" s="11"/>
      <c r="J790" s="11"/>
      <c r="K790" s="11"/>
    </row>
    <row r="791" spans="9:11" x14ac:dyDescent="0.2">
      <c r="I791" s="11"/>
      <c r="J791" s="11"/>
      <c r="K791" s="11"/>
    </row>
    <row r="792" spans="9:11" x14ac:dyDescent="0.2">
      <c r="I792" s="11"/>
      <c r="J792" s="11"/>
      <c r="K792" s="11"/>
    </row>
    <row r="793" spans="9:11" x14ac:dyDescent="0.2">
      <c r="I793" s="11"/>
      <c r="J793" s="11"/>
      <c r="K793" s="11"/>
    </row>
    <row r="794" spans="9:11" x14ac:dyDescent="0.2">
      <c r="I794" s="11"/>
      <c r="J794" s="11"/>
      <c r="K794" s="11"/>
    </row>
    <row r="795" spans="9:11" x14ac:dyDescent="0.2">
      <c r="I795" s="11"/>
      <c r="J795" s="11"/>
      <c r="K795" s="11"/>
    </row>
    <row r="796" spans="9:11" x14ac:dyDescent="0.2">
      <c r="I796" s="11"/>
      <c r="J796" s="11"/>
      <c r="K796" s="11"/>
    </row>
    <row r="797" spans="9:11" x14ac:dyDescent="0.2">
      <c r="I797" s="11"/>
      <c r="J797" s="11"/>
      <c r="K797" s="11"/>
    </row>
    <row r="798" spans="9:11" x14ac:dyDescent="0.2">
      <c r="I798" s="11"/>
      <c r="J798" s="11"/>
      <c r="K798" s="11"/>
    </row>
    <row r="799" spans="9:11" x14ac:dyDescent="0.2">
      <c r="I799" s="11"/>
      <c r="J799" s="11"/>
      <c r="K799" s="11"/>
    </row>
    <row r="800" spans="9:11" x14ac:dyDescent="0.2">
      <c r="I800" s="11"/>
      <c r="J800" s="11"/>
      <c r="K800" s="11"/>
    </row>
    <row r="801" spans="9:11" x14ac:dyDescent="0.2">
      <c r="I801" s="11"/>
      <c r="J801" s="11"/>
      <c r="K801" s="11"/>
    </row>
    <row r="802" spans="9:11" x14ac:dyDescent="0.2">
      <c r="I802" s="11"/>
      <c r="J802" s="11"/>
      <c r="K802" s="11"/>
    </row>
    <row r="803" spans="9:11" x14ac:dyDescent="0.2">
      <c r="I803" s="11"/>
      <c r="J803" s="11"/>
      <c r="K803" s="11"/>
    </row>
    <row r="804" spans="9:11" x14ac:dyDescent="0.2">
      <c r="I804" s="11"/>
      <c r="J804" s="11"/>
      <c r="K804" s="11"/>
    </row>
    <row r="805" spans="9:11" x14ac:dyDescent="0.2">
      <c r="I805" s="11"/>
      <c r="J805" s="11"/>
      <c r="K805" s="11"/>
    </row>
    <row r="806" spans="9:11" x14ac:dyDescent="0.2">
      <c r="I806" s="11"/>
      <c r="J806" s="11"/>
      <c r="K806" s="11"/>
    </row>
    <row r="807" spans="9:11" x14ac:dyDescent="0.2">
      <c r="I807" s="11"/>
      <c r="J807" s="11"/>
      <c r="K807" s="11"/>
    </row>
    <row r="808" spans="9:11" x14ac:dyDescent="0.2">
      <c r="I808" s="11"/>
      <c r="J808" s="11"/>
      <c r="K808" s="11"/>
    </row>
    <row r="809" spans="9:11" x14ac:dyDescent="0.2">
      <c r="I809" s="11"/>
      <c r="J809" s="11"/>
      <c r="K809" s="11"/>
    </row>
    <row r="810" spans="9:11" x14ac:dyDescent="0.2">
      <c r="I810" s="11"/>
      <c r="J810" s="11"/>
      <c r="K810" s="11"/>
    </row>
    <row r="811" spans="9:11" x14ac:dyDescent="0.2">
      <c r="I811" s="11"/>
      <c r="J811" s="11"/>
      <c r="K811" s="11"/>
    </row>
    <row r="812" spans="9:11" x14ac:dyDescent="0.2">
      <c r="I812" s="11"/>
      <c r="J812" s="11"/>
      <c r="K812" s="11"/>
    </row>
    <row r="813" spans="9:11" x14ac:dyDescent="0.2">
      <c r="I813" s="11"/>
      <c r="J813" s="11"/>
      <c r="K813" s="11"/>
    </row>
    <row r="814" spans="9:11" x14ac:dyDescent="0.2">
      <c r="I814" s="11"/>
      <c r="J814" s="11"/>
      <c r="K814" s="11"/>
    </row>
    <row r="815" spans="9:11" x14ac:dyDescent="0.2">
      <c r="I815" s="11"/>
      <c r="J815" s="11"/>
      <c r="K815" s="11"/>
    </row>
    <row r="816" spans="9:11" x14ac:dyDescent="0.2">
      <c r="I816" s="11"/>
      <c r="J816" s="11"/>
      <c r="K816" s="11"/>
    </row>
    <row r="817" spans="9:11" x14ac:dyDescent="0.2">
      <c r="I817" s="11"/>
      <c r="J817" s="11"/>
      <c r="K817" s="11"/>
    </row>
    <row r="818" spans="9:11" x14ac:dyDescent="0.2">
      <c r="I818" s="11"/>
      <c r="J818" s="11"/>
      <c r="K818" s="11"/>
    </row>
    <row r="819" spans="9:11" x14ac:dyDescent="0.2">
      <c r="I819" s="11"/>
      <c r="J819" s="11"/>
      <c r="K819" s="11"/>
    </row>
    <row r="820" spans="9:11" x14ac:dyDescent="0.2">
      <c r="I820" s="11"/>
      <c r="J820" s="11"/>
      <c r="K820" s="11"/>
    </row>
    <row r="821" spans="9:11" x14ac:dyDescent="0.2">
      <c r="I821" s="11"/>
      <c r="J821" s="11"/>
      <c r="K821" s="11"/>
    </row>
    <row r="822" spans="9:11" x14ac:dyDescent="0.2">
      <c r="I822" s="11"/>
      <c r="J822" s="11"/>
      <c r="K822" s="11"/>
    </row>
    <row r="823" spans="9:11" x14ac:dyDescent="0.2">
      <c r="I823" s="11"/>
      <c r="J823" s="11"/>
      <c r="K823" s="11"/>
    </row>
    <row r="824" spans="9:11" x14ac:dyDescent="0.2">
      <c r="I824" s="11"/>
      <c r="J824" s="11"/>
      <c r="K824" s="11"/>
    </row>
    <row r="825" spans="9:11" x14ac:dyDescent="0.2">
      <c r="I825" s="11"/>
      <c r="J825" s="11"/>
      <c r="K825" s="11"/>
    </row>
    <row r="826" spans="9:11" x14ac:dyDescent="0.2">
      <c r="I826" s="11"/>
      <c r="J826" s="11"/>
      <c r="K826" s="11"/>
    </row>
    <row r="827" spans="9:11" x14ac:dyDescent="0.2">
      <c r="I827" s="11"/>
      <c r="J827" s="11"/>
      <c r="K827" s="11"/>
    </row>
    <row r="828" spans="9:11" x14ac:dyDescent="0.2">
      <c r="I828" s="11"/>
      <c r="J828" s="11"/>
      <c r="K828" s="11"/>
    </row>
    <row r="829" spans="9:11" x14ac:dyDescent="0.2">
      <c r="I829" s="11"/>
      <c r="J829" s="11"/>
      <c r="K829" s="11"/>
    </row>
    <row r="830" spans="9:11" x14ac:dyDescent="0.2">
      <c r="I830" s="11"/>
      <c r="J830" s="11"/>
      <c r="K830" s="11"/>
    </row>
    <row r="831" spans="9:11" x14ac:dyDescent="0.2">
      <c r="I831" s="11"/>
      <c r="J831" s="11"/>
      <c r="K831" s="11"/>
    </row>
    <row r="832" spans="9:11" x14ac:dyDescent="0.2">
      <c r="I832" s="11"/>
      <c r="J832" s="11"/>
      <c r="K832" s="11"/>
    </row>
    <row r="833" spans="9:11" x14ac:dyDescent="0.2">
      <c r="I833" s="11"/>
      <c r="J833" s="11"/>
      <c r="K833" s="11"/>
    </row>
    <row r="834" spans="9:11" x14ac:dyDescent="0.2">
      <c r="I834" s="11"/>
      <c r="J834" s="11"/>
      <c r="K834" s="11"/>
    </row>
    <row r="835" spans="9:11" x14ac:dyDescent="0.2">
      <c r="I835" s="11"/>
      <c r="J835" s="11"/>
      <c r="K835" s="11"/>
    </row>
    <row r="836" spans="9:11" x14ac:dyDescent="0.2">
      <c r="I836" s="11"/>
      <c r="J836" s="11"/>
      <c r="K836" s="11"/>
    </row>
    <row r="837" spans="9:11" x14ac:dyDescent="0.2">
      <c r="I837" s="11"/>
      <c r="J837" s="11"/>
      <c r="K837" s="11"/>
    </row>
    <row r="838" spans="9:11" x14ac:dyDescent="0.2">
      <c r="I838" s="11"/>
      <c r="J838" s="11"/>
      <c r="K838" s="11"/>
    </row>
    <row r="839" spans="9:11" x14ac:dyDescent="0.2">
      <c r="I839" s="11"/>
      <c r="J839" s="11"/>
      <c r="K839" s="11"/>
    </row>
    <row r="840" spans="9:11" x14ac:dyDescent="0.2">
      <c r="I840" s="11"/>
      <c r="J840" s="11"/>
      <c r="K840" s="11"/>
    </row>
    <row r="841" spans="9:11" x14ac:dyDescent="0.2">
      <c r="I841" s="11"/>
      <c r="J841" s="11"/>
      <c r="K841" s="11"/>
    </row>
    <row r="842" spans="9:11" x14ac:dyDescent="0.2">
      <c r="I842" s="11"/>
      <c r="J842" s="11"/>
      <c r="K842" s="11"/>
    </row>
    <row r="843" spans="9:11" x14ac:dyDescent="0.2">
      <c r="I843" s="11"/>
      <c r="J843" s="11"/>
      <c r="K843" s="11"/>
    </row>
    <row r="844" spans="9:11" x14ac:dyDescent="0.2">
      <c r="I844" s="11"/>
      <c r="J844" s="11"/>
      <c r="K844" s="11"/>
    </row>
    <row r="845" spans="9:11" x14ac:dyDescent="0.2">
      <c r="I845" s="11"/>
      <c r="J845" s="11"/>
      <c r="K845" s="11"/>
    </row>
    <row r="846" spans="9:11" x14ac:dyDescent="0.2">
      <c r="I846" s="11"/>
      <c r="J846" s="11"/>
      <c r="K846" s="11"/>
    </row>
    <row r="847" spans="9:11" x14ac:dyDescent="0.2">
      <c r="I847" s="11"/>
      <c r="J847" s="11"/>
      <c r="K847" s="11"/>
    </row>
    <row r="848" spans="9:11" x14ac:dyDescent="0.2">
      <c r="I848" s="11"/>
      <c r="J848" s="11"/>
      <c r="K848" s="11"/>
    </row>
    <row r="849" spans="9:11" x14ac:dyDescent="0.2">
      <c r="I849" s="11"/>
      <c r="J849" s="11"/>
      <c r="K849" s="11"/>
    </row>
    <row r="850" spans="9:11" x14ac:dyDescent="0.2">
      <c r="I850" s="11"/>
      <c r="J850" s="11"/>
      <c r="K850" s="11"/>
    </row>
    <row r="851" spans="9:11" x14ac:dyDescent="0.2">
      <c r="I851" s="11"/>
      <c r="J851" s="11"/>
      <c r="K851" s="11"/>
    </row>
    <row r="852" spans="9:11" x14ac:dyDescent="0.2">
      <c r="I852" s="11"/>
      <c r="J852" s="11"/>
      <c r="K852" s="11"/>
    </row>
    <row r="853" spans="9:11" x14ac:dyDescent="0.2">
      <c r="I853" s="11"/>
      <c r="J853" s="11"/>
      <c r="K853" s="11"/>
    </row>
    <row r="854" spans="9:11" x14ac:dyDescent="0.2">
      <c r="I854" s="11"/>
      <c r="J854" s="11"/>
      <c r="K854" s="11"/>
    </row>
    <row r="855" spans="9:11" x14ac:dyDescent="0.2">
      <c r="I855" s="11"/>
      <c r="J855" s="11"/>
      <c r="K855" s="11"/>
    </row>
    <row r="856" spans="9:11" x14ac:dyDescent="0.2">
      <c r="I856" s="11"/>
      <c r="J856" s="11"/>
      <c r="K856" s="11"/>
    </row>
    <row r="857" spans="9:11" x14ac:dyDescent="0.2">
      <c r="I857" s="11"/>
      <c r="J857" s="11"/>
      <c r="K857" s="11"/>
    </row>
    <row r="858" spans="9:11" x14ac:dyDescent="0.2">
      <c r="I858" s="11"/>
      <c r="J858" s="11"/>
      <c r="K858" s="11"/>
    </row>
    <row r="859" spans="9:11" x14ac:dyDescent="0.2">
      <c r="I859" s="11"/>
      <c r="J859" s="11"/>
      <c r="K859" s="11"/>
    </row>
    <row r="860" spans="9:11" x14ac:dyDescent="0.2">
      <c r="I860" s="11"/>
      <c r="J860" s="11"/>
      <c r="K860" s="11"/>
    </row>
    <row r="861" spans="9:11" x14ac:dyDescent="0.2">
      <c r="I861" s="11"/>
      <c r="J861" s="11"/>
      <c r="K861" s="11"/>
    </row>
    <row r="862" spans="9:11" x14ac:dyDescent="0.2">
      <c r="I862" s="11"/>
      <c r="J862" s="11"/>
      <c r="K862" s="11"/>
    </row>
    <row r="863" spans="9:11" x14ac:dyDescent="0.2">
      <c r="I863" s="11"/>
      <c r="J863" s="11"/>
      <c r="K863" s="11"/>
    </row>
    <row r="864" spans="9:11" x14ac:dyDescent="0.2">
      <c r="I864" s="11"/>
      <c r="J864" s="11"/>
      <c r="K864" s="11"/>
    </row>
    <row r="865" spans="9:11" x14ac:dyDescent="0.2">
      <c r="I865" s="11"/>
      <c r="J865" s="11"/>
      <c r="K865" s="11"/>
    </row>
    <row r="866" spans="9:11" x14ac:dyDescent="0.2">
      <c r="I866" s="11"/>
      <c r="J866" s="11"/>
      <c r="K866" s="11"/>
    </row>
    <row r="867" spans="9:11" x14ac:dyDescent="0.2">
      <c r="I867" s="11"/>
      <c r="J867" s="11"/>
      <c r="K867" s="11"/>
    </row>
    <row r="868" spans="9:11" x14ac:dyDescent="0.2">
      <c r="I868" s="11"/>
      <c r="J868" s="11"/>
      <c r="K868" s="11"/>
    </row>
    <row r="869" spans="9:11" x14ac:dyDescent="0.2">
      <c r="I869" s="11"/>
      <c r="J869" s="11"/>
      <c r="K869" s="11"/>
    </row>
    <row r="870" spans="9:11" x14ac:dyDescent="0.2">
      <c r="I870" s="11"/>
      <c r="J870" s="11"/>
      <c r="K870" s="11"/>
    </row>
    <row r="871" spans="9:11" x14ac:dyDescent="0.2">
      <c r="I871" s="11"/>
      <c r="J871" s="11"/>
      <c r="K871" s="11"/>
    </row>
    <row r="872" spans="9:11" x14ac:dyDescent="0.2">
      <c r="I872" s="11"/>
      <c r="J872" s="11"/>
      <c r="K872" s="11"/>
    </row>
    <row r="873" spans="9:11" x14ac:dyDescent="0.2">
      <c r="I873" s="11"/>
      <c r="J873" s="11"/>
      <c r="K873" s="11"/>
    </row>
    <row r="874" spans="9:11" x14ac:dyDescent="0.2">
      <c r="I874" s="11"/>
      <c r="J874" s="11"/>
      <c r="K874" s="11"/>
    </row>
    <row r="875" spans="9:11" x14ac:dyDescent="0.2">
      <c r="I875" s="11"/>
      <c r="J875" s="11"/>
      <c r="K875" s="11"/>
    </row>
    <row r="876" spans="9:11" x14ac:dyDescent="0.2">
      <c r="I876" s="11"/>
      <c r="J876" s="11"/>
      <c r="K876" s="11"/>
    </row>
    <row r="877" spans="9:11" x14ac:dyDescent="0.2">
      <c r="I877" s="11"/>
      <c r="J877" s="11"/>
      <c r="K877" s="11"/>
    </row>
    <row r="878" spans="9:11" x14ac:dyDescent="0.2">
      <c r="I878" s="11"/>
      <c r="J878" s="11"/>
      <c r="K878" s="11"/>
    </row>
    <row r="879" spans="9:11" x14ac:dyDescent="0.2">
      <c r="I879" s="11"/>
      <c r="J879" s="11"/>
      <c r="K879" s="11"/>
    </row>
    <row r="880" spans="9:11" x14ac:dyDescent="0.2">
      <c r="I880" s="11"/>
      <c r="J880" s="11"/>
      <c r="K880" s="11"/>
    </row>
    <row r="881" spans="9:11" x14ac:dyDescent="0.2">
      <c r="I881" s="11"/>
      <c r="J881" s="11"/>
      <c r="K881" s="11"/>
    </row>
    <row r="882" spans="9:11" x14ac:dyDescent="0.2">
      <c r="I882" s="11"/>
      <c r="J882" s="11"/>
      <c r="K882" s="11"/>
    </row>
    <row r="883" spans="9:11" x14ac:dyDescent="0.2">
      <c r="I883" s="11"/>
      <c r="J883" s="11"/>
      <c r="K883" s="11"/>
    </row>
    <row r="884" spans="9:11" x14ac:dyDescent="0.2">
      <c r="I884" s="11"/>
      <c r="J884" s="11"/>
      <c r="K884" s="11"/>
    </row>
    <row r="885" spans="9:11" x14ac:dyDescent="0.2">
      <c r="I885" s="11"/>
      <c r="J885" s="11"/>
      <c r="K885" s="11"/>
    </row>
    <row r="886" spans="9:11" x14ac:dyDescent="0.2">
      <c r="I886" s="11"/>
      <c r="J886" s="11"/>
      <c r="K886" s="11"/>
    </row>
    <row r="887" spans="9:11" x14ac:dyDescent="0.2">
      <c r="I887" s="11"/>
      <c r="J887" s="11"/>
      <c r="K887" s="11"/>
    </row>
    <row r="888" spans="9:11" x14ac:dyDescent="0.2">
      <c r="I888" s="11"/>
      <c r="J888" s="11"/>
      <c r="K888" s="11"/>
    </row>
    <row r="889" spans="9:11" x14ac:dyDescent="0.2">
      <c r="I889" s="11"/>
      <c r="J889" s="11"/>
      <c r="K889" s="11"/>
    </row>
    <row r="890" spans="9:11" x14ac:dyDescent="0.2">
      <c r="I890" s="11"/>
      <c r="J890" s="11"/>
      <c r="K890" s="11"/>
    </row>
    <row r="891" spans="9:11" x14ac:dyDescent="0.2">
      <c r="I891" s="11"/>
      <c r="J891" s="11"/>
      <c r="K891" s="11"/>
    </row>
    <row r="892" spans="9:11" x14ac:dyDescent="0.2">
      <c r="I892" s="11"/>
      <c r="J892" s="11"/>
      <c r="K892" s="11"/>
    </row>
    <row r="893" spans="9:11" x14ac:dyDescent="0.2">
      <c r="I893" s="11"/>
      <c r="J893" s="11"/>
      <c r="K893" s="11"/>
    </row>
    <row r="894" spans="9:11" x14ac:dyDescent="0.2">
      <c r="I894" s="11"/>
      <c r="J894" s="11"/>
      <c r="K894" s="11"/>
    </row>
    <row r="895" spans="9:11" x14ac:dyDescent="0.2">
      <c r="I895" s="11"/>
      <c r="J895" s="11"/>
      <c r="K895" s="11"/>
    </row>
    <row r="896" spans="9:11" x14ac:dyDescent="0.2">
      <c r="I896" s="11"/>
      <c r="J896" s="11"/>
      <c r="K896" s="11"/>
    </row>
    <row r="897" spans="9:11" x14ac:dyDescent="0.2">
      <c r="I897" s="11"/>
      <c r="J897" s="11"/>
      <c r="K897" s="11"/>
    </row>
    <row r="898" spans="9:11" x14ac:dyDescent="0.2">
      <c r="I898" s="11"/>
      <c r="J898" s="11"/>
      <c r="K898" s="11"/>
    </row>
    <row r="899" spans="9:11" x14ac:dyDescent="0.2">
      <c r="I899" s="11"/>
      <c r="J899" s="11"/>
      <c r="K899" s="11"/>
    </row>
    <row r="900" spans="9:11" x14ac:dyDescent="0.2">
      <c r="I900" s="11"/>
      <c r="J900" s="11"/>
      <c r="K900" s="11"/>
    </row>
    <row r="901" spans="9:11" x14ac:dyDescent="0.2">
      <c r="I901" s="11"/>
      <c r="J901" s="11"/>
      <c r="K901" s="11"/>
    </row>
    <row r="902" spans="9:11" x14ac:dyDescent="0.2">
      <c r="I902" s="11"/>
      <c r="J902" s="11"/>
      <c r="K902" s="11"/>
    </row>
    <row r="903" spans="9:11" x14ac:dyDescent="0.2">
      <c r="I903" s="11"/>
      <c r="J903" s="11"/>
      <c r="K903" s="11"/>
    </row>
    <row r="904" spans="9:11" x14ac:dyDescent="0.2">
      <c r="I904" s="11"/>
      <c r="J904" s="11"/>
      <c r="K904" s="11"/>
    </row>
    <row r="905" spans="9:11" x14ac:dyDescent="0.2">
      <c r="I905" s="11"/>
      <c r="J905" s="11"/>
      <c r="K905" s="11"/>
    </row>
    <row r="906" spans="9:11" x14ac:dyDescent="0.2">
      <c r="I906" s="11"/>
      <c r="J906" s="11"/>
      <c r="K906" s="11"/>
    </row>
    <row r="907" spans="9:11" x14ac:dyDescent="0.2">
      <c r="I907" s="11"/>
      <c r="J907" s="11"/>
      <c r="K907" s="11"/>
    </row>
    <row r="908" spans="9:11" x14ac:dyDescent="0.2">
      <c r="I908" s="11"/>
      <c r="J908" s="11"/>
      <c r="K908" s="11"/>
    </row>
    <row r="909" spans="9:11" x14ac:dyDescent="0.2">
      <c r="I909" s="11"/>
      <c r="J909" s="11"/>
      <c r="K909" s="11"/>
    </row>
    <row r="910" spans="9:11" x14ac:dyDescent="0.2">
      <c r="I910" s="11"/>
      <c r="J910" s="11"/>
      <c r="K910" s="11"/>
    </row>
    <row r="911" spans="9:11" x14ac:dyDescent="0.2">
      <c r="I911" s="11"/>
      <c r="J911" s="11"/>
      <c r="K911" s="11"/>
    </row>
    <row r="912" spans="9:11" x14ac:dyDescent="0.2">
      <c r="I912" s="11"/>
      <c r="J912" s="11"/>
      <c r="K912" s="11"/>
    </row>
    <row r="913" spans="9:11" x14ac:dyDescent="0.2">
      <c r="I913" s="11"/>
      <c r="J913" s="11"/>
      <c r="K913" s="11"/>
    </row>
    <row r="914" spans="9:11" x14ac:dyDescent="0.2">
      <c r="I914" s="11"/>
      <c r="J914" s="11"/>
      <c r="K914" s="11"/>
    </row>
    <row r="915" spans="9:11" x14ac:dyDescent="0.2">
      <c r="I915" s="11"/>
      <c r="J915" s="11"/>
      <c r="K915" s="11"/>
    </row>
    <row r="916" spans="9:11" x14ac:dyDescent="0.2">
      <c r="I916" s="11"/>
      <c r="J916" s="11"/>
      <c r="K916" s="11"/>
    </row>
    <row r="917" spans="9:11" x14ac:dyDescent="0.2">
      <c r="I917" s="11"/>
      <c r="J917" s="11"/>
      <c r="K917" s="11"/>
    </row>
    <row r="918" spans="9:11" x14ac:dyDescent="0.2">
      <c r="I918" s="11"/>
      <c r="J918" s="11"/>
      <c r="K918" s="11"/>
    </row>
    <row r="919" spans="9:11" x14ac:dyDescent="0.2">
      <c r="I919" s="11"/>
      <c r="J919" s="11"/>
      <c r="K919" s="11"/>
    </row>
    <row r="920" spans="9:11" x14ac:dyDescent="0.2">
      <c r="I920" s="11"/>
      <c r="J920" s="11"/>
      <c r="K920" s="11"/>
    </row>
    <row r="921" spans="9:11" x14ac:dyDescent="0.2">
      <c r="I921" s="11"/>
      <c r="J921" s="11"/>
      <c r="K921" s="11"/>
    </row>
    <row r="922" spans="9:11" x14ac:dyDescent="0.2">
      <c r="I922" s="11"/>
      <c r="J922" s="11"/>
      <c r="K922" s="11"/>
    </row>
    <row r="923" spans="9:11" x14ac:dyDescent="0.2">
      <c r="I923" s="11"/>
      <c r="J923" s="11"/>
      <c r="K923" s="11"/>
    </row>
    <row r="924" spans="9:11" x14ac:dyDescent="0.2">
      <c r="I924" s="11"/>
      <c r="J924" s="11"/>
      <c r="K924" s="11"/>
    </row>
    <row r="925" spans="9:11" x14ac:dyDescent="0.2">
      <c r="I925" s="11"/>
      <c r="J925" s="11"/>
      <c r="K925" s="11"/>
    </row>
    <row r="926" spans="9:11" x14ac:dyDescent="0.2">
      <c r="I926" s="11"/>
      <c r="J926" s="11"/>
      <c r="K926" s="11"/>
    </row>
    <row r="927" spans="9:11" x14ac:dyDescent="0.2">
      <c r="I927" s="11"/>
      <c r="J927" s="11"/>
      <c r="K927" s="11"/>
    </row>
    <row r="928" spans="9:11" x14ac:dyDescent="0.2">
      <c r="I928" s="11"/>
      <c r="J928" s="11"/>
      <c r="K928" s="11"/>
    </row>
    <row r="929" spans="9:11" x14ac:dyDescent="0.2">
      <c r="I929" s="11"/>
      <c r="J929" s="11"/>
      <c r="K929" s="11"/>
    </row>
    <row r="930" spans="9:11" x14ac:dyDescent="0.2">
      <c r="I930" s="11"/>
      <c r="J930" s="11"/>
      <c r="K930" s="11"/>
    </row>
    <row r="931" spans="9:11" x14ac:dyDescent="0.2">
      <c r="I931" s="11"/>
      <c r="J931" s="11"/>
      <c r="K931" s="11"/>
    </row>
    <row r="932" spans="9:11" x14ac:dyDescent="0.2">
      <c r="I932" s="11"/>
      <c r="J932" s="11"/>
      <c r="K932" s="11"/>
    </row>
    <row r="933" spans="9:11" x14ac:dyDescent="0.2">
      <c r="I933" s="11"/>
      <c r="J933" s="11"/>
      <c r="K933" s="11"/>
    </row>
    <row r="934" spans="9:11" x14ac:dyDescent="0.2">
      <c r="I934" s="11"/>
      <c r="J934" s="11"/>
      <c r="K934" s="11"/>
    </row>
    <row r="935" spans="9:11" x14ac:dyDescent="0.2">
      <c r="I935" s="11"/>
      <c r="J935" s="11"/>
      <c r="K935" s="11"/>
    </row>
    <row r="936" spans="9:11" x14ac:dyDescent="0.2">
      <c r="I936" s="11"/>
      <c r="J936" s="11"/>
      <c r="K936" s="11"/>
    </row>
    <row r="937" spans="9:11" x14ac:dyDescent="0.2">
      <c r="I937" s="11"/>
      <c r="J937" s="11"/>
      <c r="K937" s="11"/>
    </row>
    <row r="938" spans="9:11" x14ac:dyDescent="0.2">
      <c r="I938" s="11"/>
      <c r="J938" s="11"/>
      <c r="K938" s="11"/>
    </row>
    <row r="939" spans="9:11" x14ac:dyDescent="0.2">
      <c r="I939" s="11"/>
      <c r="J939" s="11"/>
      <c r="K939" s="11"/>
    </row>
    <row r="940" spans="9:11" x14ac:dyDescent="0.2">
      <c r="I940" s="11"/>
      <c r="J940" s="11"/>
      <c r="K940" s="11"/>
    </row>
    <row r="941" spans="9:11" x14ac:dyDescent="0.2">
      <c r="I941" s="11"/>
      <c r="J941" s="11"/>
      <c r="K941" s="11"/>
    </row>
    <row r="942" spans="9:11" x14ac:dyDescent="0.2">
      <c r="I942" s="11"/>
      <c r="J942" s="11"/>
      <c r="K942" s="11"/>
    </row>
    <row r="943" spans="9:11" x14ac:dyDescent="0.2">
      <c r="I943" s="11"/>
      <c r="J943" s="11"/>
      <c r="K943" s="11"/>
    </row>
    <row r="944" spans="9:11" x14ac:dyDescent="0.2">
      <c r="I944" s="11"/>
      <c r="J944" s="11"/>
      <c r="K944" s="11"/>
    </row>
    <row r="945" spans="9:11" x14ac:dyDescent="0.2">
      <c r="I945" s="11"/>
      <c r="J945" s="11"/>
      <c r="K945" s="11"/>
    </row>
    <row r="946" spans="9:11" x14ac:dyDescent="0.2">
      <c r="I946" s="11"/>
      <c r="J946" s="11"/>
      <c r="K946" s="11"/>
    </row>
    <row r="947" spans="9:11" x14ac:dyDescent="0.2">
      <c r="I947" s="11"/>
      <c r="J947" s="11"/>
      <c r="K947" s="11"/>
    </row>
    <row r="948" spans="9:11" x14ac:dyDescent="0.2">
      <c r="I948" s="11"/>
      <c r="J948" s="11"/>
      <c r="K948" s="11"/>
    </row>
    <row r="949" spans="9:11" x14ac:dyDescent="0.2">
      <c r="I949" s="11"/>
      <c r="J949" s="11"/>
      <c r="K949" s="11"/>
    </row>
    <row r="950" spans="9:11" x14ac:dyDescent="0.2">
      <c r="I950" s="11"/>
      <c r="J950" s="11"/>
      <c r="K950" s="11"/>
    </row>
    <row r="951" spans="9:11" x14ac:dyDescent="0.2">
      <c r="I951" s="11"/>
      <c r="J951" s="11"/>
      <c r="K951" s="11"/>
    </row>
    <row r="952" spans="9:11" x14ac:dyDescent="0.2">
      <c r="I952" s="11"/>
      <c r="J952" s="11"/>
      <c r="K952" s="11"/>
    </row>
    <row r="953" spans="9:11" x14ac:dyDescent="0.2">
      <c r="I953" s="11"/>
      <c r="J953" s="11"/>
      <c r="K953" s="11"/>
    </row>
    <row r="954" spans="9:11" x14ac:dyDescent="0.2">
      <c r="I954" s="11"/>
      <c r="J954" s="11"/>
      <c r="K954" s="11"/>
    </row>
    <row r="955" spans="9:11" x14ac:dyDescent="0.2">
      <c r="I955" s="11"/>
      <c r="J955" s="11"/>
      <c r="K955" s="11"/>
    </row>
    <row r="956" spans="9:11" x14ac:dyDescent="0.2">
      <c r="I956" s="11"/>
      <c r="J956" s="11"/>
      <c r="K956" s="11"/>
    </row>
    <row r="957" spans="9:11" x14ac:dyDescent="0.2">
      <c r="I957" s="11"/>
      <c r="J957" s="11"/>
      <c r="K957" s="11"/>
    </row>
    <row r="958" spans="9:11" x14ac:dyDescent="0.2">
      <c r="I958" s="11"/>
      <c r="J958" s="11"/>
      <c r="K958" s="11"/>
    </row>
    <row r="959" spans="9:11" x14ac:dyDescent="0.2">
      <c r="I959" s="11"/>
      <c r="J959" s="11"/>
      <c r="K959" s="11"/>
    </row>
    <row r="960" spans="9:11" x14ac:dyDescent="0.2">
      <c r="I960" s="11"/>
      <c r="J960" s="11"/>
      <c r="K960" s="11"/>
    </row>
    <row r="961" spans="9:11" x14ac:dyDescent="0.2">
      <c r="I961" s="11"/>
      <c r="J961" s="11"/>
      <c r="K961" s="11"/>
    </row>
    <row r="962" spans="9:11" x14ac:dyDescent="0.2">
      <c r="I962" s="11"/>
      <c r="J962" s="11"/>
      <c r="K962" s="11"/>
    </row>
    <row r="963" spans="9:11" x14ac:dyDescent="0.2">
      <c r="I963" s="11"/>
      <c r="J963" s="11"/>
      <c r="K963" s="11"/>
    </row>
    <row r="964" spans="9:11" x14ac:dyDescent="0.2">
      <c r="I964" s="11"/>
      <c r="J964" s="11"/>
      <c r="K964" s="11"/>
    </row>
    <row r="965" spans="9:11" x14ac:dyDescent="0.2">
      <c r="I965" s="11"/>
      <c r="J965" s="11"/>
      <c r="K965" s="11"/>
    </row>
    <row r="966" spans="9:11" x14ac:dyDescent="0.2">
      <c r="I966" s="11"/>
      <c r="J966" s="11"/>
      <c r="K966" s="11"/>
    </row>
    <row r="967" spans="9:11" x14ac:dyDescent="0.2">
      <c r="I967" s="11"/>
      <c r="J967" s="11"/>
      <c r="K967" s="11"/>
    </row>
    <row r="968" spans="9:11" x14ac:dyDescent="0.2">
      <c r="I968" s="11"/>
      <c r="J968" s="11"/>
      <c r="K968" s="11"/>
    </row>
    <row r="969" spans="9:11" x14ac:dyDescent="0.2">
      <c r="I969" s="11"/>
      <c r="J969" s="11"/>
      <c r="K969" s="11"/>
    </row>
    <row r="970" spans="9:11" x14ac:dyDescent="0.2">
      <c r="I970" s="11"/>
      <c r="J970" s="11"/>
      <c r="K970" s="11"/>
    </row>
    <row r="971" spans="9:11" x14ac:dyDescent="0.2">
      <c r="I971" s="11"/>
      <c r="J971" s="11"/>
      <c r="K971" s="11"/>
    </row>
    <row r="972" spans="9:11" x14ac:dyDescent="0.2">
      <c r="I972" s="11"/>
      <c r="J972" s="11"/>
      <c r="K972" s="11"/>
    </row>
    <row r="973" spans="9:11" x14ac:dyDescent="0.2">
      <c r="I973" s="11"/>
      <c r="J973" s="11"/>
      <c r="K973" s="11"/>
    </row>
    <row r="974" spans="9:11" x14ac:dyDescent="0.2">
      <c r="I974" s="11"/>
      <c r="J974" s="11"/>
      <c r="K974" s="11"/>
    </row>
    <row r="975" spans="9:11" x14ac:dyDescent="0.2">
      <c r="I975" s="11"/>
      <c r="J975" s="11"/>
      <c r="K975" s="11"/>
    </row>
    <row r="976" spans="9:11" x14ac:dyDescent="0.2">
      <c r="I976" s="11"/>
      <c r="J976" s="11"/>
      <c r="K976" s="11"/>
    </row>
    <row r="977" spans="9:11" x14ac:dyDescent="0.2">
      <c r="I977" s="11"/>
      <c r="J977" s="11"/>
      <c r="K977" s="11"/>
    </row>
    <row r="978" spans="9:11" x14ac:dyDescent="0.2">
      <c r="I978" s="11"/>
      <c r="J978" s="11"/>
      <c r="K978" s="11"/>
    </row>
    <row r="979" spans="9:11" x14ac:dyDescent="0.2">
      <c r="I979" s="11"/>
      <c r="J979" s="11"/>
      <c r="K979" s="11"/>
    </row>
    <row r="980" spans="9:11" x14ac:dyDescent="0.2">
      <c r="I980" s="11"/>
      <c r="J980" s="11"/>
      <c r="K980" s="11"/>
    </row>
    <row r="981" spans="9:11" x14ac:dyDescent="0.2">
      <c r="I981" s="11"/>
      <c r="J981" s="11"/>
      <c r="K981" s="11"/>
    </row>
    <row r="982" spans="9:11" x14ac:dyDescent="0.2">
      <c r="I982" s="11"/>
      <c r="J982" s="11"/>
      <c r="K982" s="11"/>
    </row>
    <row r="983" spans="9:11" x14ac:dyDescent="0.2">
      <c r="I983" s="11"/>
      <c r="J983" s="11"/>
      <c r="K983" s="11"/>
    </row>
    <row r="984" spans="9:11" x14ac:dyDescent="0.2">
      <c r="I984" s="11"/>
      <c r="J984" s="11"/>
      <c r="K984" s="11"/>
    </row>
    <row r="985" spans="9:11" x14ac:dyDescent="0.2">
      <c r="I985" s="11"/>
      <c r="J985" s="11"/>
      <c r="K985" s="11"/>
    </row>
    <row r="986" spans="9:11" x14ac:dyDescent="0.2">
      <c r="I986" s="11"/>
      <c r="J986" s="11"/>
      <c r="K986" s="11"/>
    </row>
    <row r="987" spans="9:11" x14ac:dyDescent="0.2">
      <c r="I987" s="11"/>
      <c r="J987" s="11"/>
      <c r="K987" s="11"/>
    </row>
    <row r="988" spans="9:11" x14ac:dyDescent="0.2">
      <c r="I988" s="11"/>
      <c r="J988" s="11"/>
      <c r="K988" s="11"/>
    </row>
    <row r="989" spans="9:11" x14ac:dyDescent="0.2">
      <c r="I989" s="11"/>
      <c r="J989" s="11"/>
      <c r="K989" s="11"/>
    </row>
    <row r="990" spans="9:11" x14ac:dyDescent="0.2">
      <c r="I990" s="11"/>
      <c r="J990" s="11"/>
      <c r="K990" s="11"/>
    </row>
    <row r="991" spans="9:11" x14ac:dyDescent="0.2">
      <c r="I991" s="11"/>
      <c r="J991" s="11"/>
      <c r="K991" s="11"/>
    </row>
    <row r="992" spans="9:11" x14ac:dyDescent="0.2">
      <c r="I992" s="11"/>
      <c r="J992" s="11"/>
      <c r="K992" s="11"/>
    </row>
    <row r="993" spans="9:11" x14ac:dyDescent="0.2">
      <c r="I993" s="11"/>
      <c r="J993" s="11"/>
      <c r="K993" s="11"/>
    </row>
    <row r="994" spans="9:11" x14ac:dyDescent="0.2">
      <c r="I994" s="11"/>
      <c r="J994" s="11"/>
      <c r="K994" s="11"/>
    </row>
    <row r="995" spans="9:11" x14ac:dyDescent="0.2">
      <c r="I995" s="11"/>
      <c r="J995" s="11"/>
      <c r="K995" s="11"/>
    </row>
    <row r="996" spans="9:11" x14ac:dyDescent="0.2">
      <c r="I996" s="11"/>
      <c r="J996" s="11"/>
      <c r="K996" s="11"/>
    </row>
    <row r="997" spans="9:11" x14ac:dyDescent="0.2">
      <c r="I997" s="11"/>
      <c r="J997" s="11"/>
      <c r="K997" s="11"/>
    </row>
    <row r="998" spans="9:11" x14ac:dyDescent="0.2">
      <c r="I998" s="11"/>
      <c r="J998" s="11"/>
      <c r="K998" s="11"/>
    </row>
    <row r="999" spans="9:11" x14ac:dyDescent="0.2">
      <c r="I999" s="11"/>
      <c r="J999" s="11"/>
      <c r="K999" s="11"/>
    </row>
    <row r="1000" spans="9:11" x14ac:dyDescent="0.2">
      <c r="I1000" s="11"/>
      <c r="J1000" s="11"/>
      <c r="K1000" s="11"/>
    </row>
    <row r="1001" spans="9:11" x14ac:dyDescent="0.2">
      <c r="I1001" s="11"/>
      <c r="J1001" s="11"/>
      <c r="K1001" s="11"/>
    </row>
    <row r="1002" spans="9:11" x14ac:dyDescent="0.2">
      <c r="I1002" s="11"/>
      <c r="J1002" s="11"/>
      <c r="K1002" s="11"/>
    </row>
    <row r="1003" spans="9:11" x14ac:dyDescent="0.2">
      <c r="I1003" s="11"/>
      <c r="J1003" s="11"/>
      <c r="K1003" s="11"/>
    </row>
    <row r="1004" spans="9:11" x14ac:dyDescent="0.2">
      <c r="I1004" s="11"/>
      <c r="J1004" s="11"/>
      <c r="K1004" s="11"/>
    </row>
    <row r="1005" spans="9:11" x14ac:dyDescent="0.2">
      <c r="I1005" s="11"/>
      <c r="J1005" s="11"/>
      <c r="K1005" s="11"/>
    </row>
    <row r="1006" spans="9:11" x14ac:dyDescent="0.2">
      <c r="I1006" s="11"/>
      <c r="J1006" s="11"/>
      <c r="K1006" s="11"/>
    </row>
    <row r="1007" spans="9:11" x14ac:dyDescent="0.2">
      <c r="I1007" s="11"/>
      <c r="J1007" s="11"/>
      <c r="K1007" s="11"/>
    </row>
    <row r="1008" spans="9:11" x14ac:dyDescent="0.2">
      <c r="I1008" s="11"/>
      <c r="J1008" s="11"/>
      <c r="K1008" s="11"/>
    </row>
    <row r="1009" spans="9:11" x14ac:dyDescent="0.2">
      <c r="I1009" s="11"/>
      <c r="J1009" s="11"/>
      <c r="K1009" s="11"/>
    </row>
    <row r="1010" spans="9:11" x14ac:dyDescent="0.2">
      <c r="I1010" s="11"/>
      <c r="J1010" s="11"/>
      <c r="K1010" s="11"/>
    </row>
    <row r="1011" spans="9:11" x14ac:dyDescent="0.2">
      <c r="I1011" s="11"/>
      <c r="J1011" s="11"/>
      <c r="K1011" s="11"/>
    </row>
    <row r="1012" spans="9:11" x14ac:dyDescent="0.2">
      <c r="I1012" s="11"/>
      <c r="J1012" s="11"/>
      <c r="K1012" s="11"/>
    </row>
    <row r="1013" spans="9:11" x14ac:dyDescent="0.2">
      <c r="I1013" s="11"/>
      <c r="J1013" s="11"/>
      <c r="K1013" s="11"/>
    </row>
    <row r="1014" spans="9:11" x14ac:dyDescent="0.2">
      <c r="I1014" s="11"/>
      <c r="J1014" s="11"/>
      <c r="K1014" s="11"/>
    </row>
    <row r="1015" spans="9:11" x14ac:dyDescent="0.2">
      <c r="I1015" s="11"/>
      <c r="J1015" s="11"/>
      <c r="K1015" s="11"/>
    </row>
    <row r="1016" spans="9:11" x14ac:dyDescent="0.2">
      <c r="I1016" s="11"/>
      <c r="J1016" s="11"/>
      <c r="K1016" s="11"/>
    </row>
    <row r="1017" spans="9:11" x14ac:dyDescent="0.2">
      <c r="I1017" s="11"/>
      <c r="J1017" s="11"/>
      <c r="K1017" s="11"/>
    </row>
    <row r="1018" spans="9:11" x14ac:dyDescent="0.2">
      <c r="I1018" s="11"/>
      <c r="J1018" s="11"/>
      <c r="K1018" s="11"/>
    </row>
    <row r="1019" spans="9:11" x14ac:dyDescent="0.2">
      <c r="I1019" s="11"/>
      <c r="J1019" s="11"/>
      <c r="K1019" s="11"/>
    </row>
    <row r="1020" spans="9:11" x14ac:dyDescent="0.2">
      <c r="I1020" s="11"/>
      <c r="J1020" s="11"/>
      <c r="K1020" s="11"/>
    </row>
    <row r="1021" spans="9:11" x14ac:dyDescent="0.2">
      <c r="I1021" s="11"/>
      <c r="J1021" s="11"/>
      <c r="K1021" s="11"/>
    </row>
    <row r="1022" spans="9:11" x14ac:dyDescent="0.2">
      <c r="I1022" s="11"/>
      <c r="J1022" s="11"/>
      <c r="K1022" s="11"/>
    </row>
    <row r="1023" spans="9:11" x14ac:dyDescent="0.2">
      <c r="I1023" s="11"/>
      <c r="J1023" s="11"/>
      <c r="K1023" s="11"/>
    </row>
    <row r="1024" spans="9:11" x14ac:dyDescent="0.2">
      <c r="I1024" s="11"/>
      <c r="J1024" s="11"/>
      <c r="K1024" s="11"/>
    </row>
    <row r="1025" spans="9:11" x14ac:dyDescent="0.2">
      <c r="I1025" s="11"/>
      <c r="J1025" s="11"/>
      <c r="K1025" s="11"/>
    </row>
    <row r="1026" spans="9:11" x14ac:dyDescent="0.2">
      <c r="I1026" s="11"/>
      <c r="J1026" s="11"/>
      <c r="K1026" s="11"/>
    </row>
    <row r="1027" spans="9:11" x14ac:dyDescent="0.2">
      <c r="I1027" s="11"/>
      <c r="J1027" s="11"/>
      <c r="K1027" s="11"/>
    </row>
    <row r="1028" spans="9:11" x14ac:dyDescent="0.2">
      <c r="I1028" s="11"/>
      <c r="J1028" s="11"/>
      <c r="K1028" s="11"/>
    </row>
    <row r="1029" spans="9:11" x14ac:dyDescent="0.2">
      <c r="I1029" s="11"/>
      <c r="J1029" s="11"/>
      <c r="K1029" s="11"/>
    </row>
    <row r="1030" spans="9:11" x14ac:dyDescent="0.2">
      <c r="I1030" s="11"/>
      <c r="J1030" s="11"/>
      <c r="K1030" s="11"/>
    </row>
    <row r="1031" spans="9:11" x14ac:dyDescent="0.2">
      <c r="I1031" s="11"/>
      <c r="J1031" s="11"/>
      <c r="K1031" s="11"/>
    </row>
    <row r="1032" spans="9:11" x14ac:dyDescent="0.2">
      <c r="I1032" s="11"/>
      <c r="J1032" s="11"/>
      <c r="K1032" s="11"/>
    </row>
    <row r="1033" spans="9:11" x14ac:dyDescent="0.2">
      <c r="I1033" s="11"/>
      <c r="J1033" s="11"/>
      <c r="K1033" s="11"/>
    </row>
    <row r="1034" spans="9:11" x14ac:dyDescent="0.2">
      <c r="I1034" s="11"/>
      <c r="J1034" s="11"/>
      <c r="K1034" s="11"/>
    </row>
    <row r="1035" spans="9:11" x14ac:dyDescent="0.2">
      <c r="I1035" s="11"/>
      <c r="J1035" s="11"/>
      <c r="K1035" s="11"/>
    </row>
    <row r="1036" spans="9:11" x14ac:dyDescent="0.2">
      <c r="I1036" s="11"/>
      <c r="J1036" s="11"/>
      <c r="K1036" s="11"/>
    </row>
    <row r="1037" spans="9:11" x14ac:dyDescent="0.2">
      <c r="I1037" s="11"/>
      <c r="J1037" s="11"/>
      <c r="K1037" s="11"/>
    </row>
    <row r="1038" spans="9:11" x14ac:dyDescent="0.2">
      <c r="I1038" s="11"/>
      <c r="J1038" s="11"/>
      <c r="K1038" s="11"/>
    </row>
    <row r="1039" spans="9:11" x14ac:dyDescent="0.2">
      <c r="I1039" s="11"/>
      <c r="J1039" s="11"/>
      <c r="K1039" s="11"/>
    </row>
    <row r="1040" spans="9:11" x14ac:dyDescent="0.2">
      <c r="I1040" s="11"/>
      <c r="J1040" s="11"/>
      <c r="K1040" s="11"/>
    </row>
    <row r="1041" spans="9:11" x14ac:dyDescent="0.2">
      <c r="I1041" s="11"/>
      <c r="J1041" s="11"/>
      <c r="K1041" s="11"/>
    </row>
    <row r="1042" spans="9:11" x14ac:dyDescent="0.2">
      <c r="I1042" s="11"/>
      <c r="J1042" s="11"/>
      <c r="K1042" s="11"/>
    </row>
    <row r="1043" spans="9:11" x14ac:dyDescent="0.2">
      <c r="I1043" s="11"/>
      <c r="J1043" s="11"/>
      <c r="K1043" s="11"/>
    </row>
    <row r="1044" spans="9:11" x14ac:dyDescent="0.2">
      <c r="I1044" s="11"/>
      <c r="J1044" s="11"/>
      <c r="K1044" s="11"/>
    </row>
    <row r="1045" spans="9:11" x14ac:dyDescent="0.2">
      <c r="I1045" s="11"/>
      <c r="J1045" s="11"/>
      <c r="K1045" s="11"/>
    </row>
    <row r="1046" spans="9:11" x14ac:dyDescent="0.2">
      <c r="I1046" s="11"/>
      <c r="J1046" s="11"/>
      <c r="K1046" s="11"/>
    </row>
    <row r="1047" spans="9:11" x14ac:dyDescent="0.2">
      <c r="I1047" s="11"/>
      <c r="J1047" s="11"/>
      <c r="K1047" s="11"/>
    </row>
    <row r="1048" spans="9:11" x14ac:dyDescent="0.2">
      <c r="I1048" s="11"/>
      <c r="J1048" s="11"/>
      <c r="K1048" s="11"/>
    </row>
    <row r="1049" spans="9:11" x14ac:dyDescent="0.2">
      <c r="I1049" s="11"/>
      <c r="J1049" s="11"/>
      <c r="K1049" s="11"/>
    </row>
    <row r="1050" spans="9:11" x14ac:dyDescent="0.2">
      <c r="I1050" s="11"/>
      <c r="J1050" s="11"/>
      <c r="K1050" s="11"/>
    </row>
    <row r="1051" spans="9:11" x14ac:dyDescent="0.2">
      <c r="I1051" s="11"/>
      <c r="J1051" s="11"/>
      <c r="K1051" s="11"/>
    </row>
    <row r="1052" spans="9:11" x14ac:dyDescent="0.2">
      <c r="I1052" s="11"/>
      <c r="J1052" s="11"/>
      <c r="K1052" s="11"/>
    </row>
    <row r="1053" spans="9:11" x14ac:dyDescent="0.2">
      <c r="I1053" s="11"/>
      <c r="J1053" s="11"/>
      <c r="K1053" s="11"/>
    </row>
    <row r="1054" spans="9:11" x14ac:dyDescent="0.2">
      <c r="I1054" s="11"/>
      <c r="J1054" s="11"/>
      <c r="K1054" s="11"/>
    </row>
    <row r="1055" spans="9:11" x14ac:dyDescent="0.2">
      <c r="I1055" s="11"/>
      <c r="J1055" s="11"/>
      <c r="K1055" s="11"/>
    </row>
    <row r="1056" spans="9:11" x14ac:dyDescent="0.2">
      <c r="I1056" s="11"/>
      <c r="J1056" s="11"/>
      <c r="K1056" s="11"/>
    </row>
    <row r="1057" spans="9:11" x14ac:dyDescent="0.2">
      <c r="I1057" s="11"/>
      <c r="J1057" s="11"/>
      <c r="K1057" s="11"/>
    </row>
    <row r="1058" spans="9:11" x14ac:dyDescent="0.2">
      <c r="I1058" s="11"/>
      <c r="J1058" s="11"/>
      <c r="K1058" s="11"/>
    </row>
    <row r="1059" spans="9:11" x14ac:dyDescent="0.2">
      <c r="I1059" s="11"/>
      <c r="J1059" s="11"/>
      <c r="K1059" s="11"/>
    </row>
    <row r="1060" spans="9:11" x14ac:dyDescent="0.2">
      <c r="I1060" s="11"/>
      <c r="J1060" s="11"/>
      <c r="K1060" s="11"/>
    </row>
    <row r="1061" spans="9:11" x14ac:dyDescent="0.2">
      <c r="I1061" s="11"/>
      <c r="J1061" s="11"/>
      <c r="K1061" s="11"/>
    </row>
    <row r="1062" spans="9:11" x14ac:dyDescent="0.2">
      <c r="I1062" s="11"/>
      <c r="J1062" s="11"/>
      <c r="K1062" s="11"/>
    </row>
    <row r="1063" spans="9:11" x14ac:dyDescent="0.2">
      <c r="I1063" s="11"/>
      <c r="J1063" s="11"/>
      <c r="K1063" s="11"/>
    </row>
    <row r="1064" spans="9:11" x14ac:dyDescent="0.2">
      <c r="I1064" s="11"/>
      <c r="J1064" s="11"/>
      <c r="K1064" s="11"/>
    </row>
    <row r="1065" spans="9:11" x14ac:dyDescent="0.2">
      <c r="I1065" s="11"/>
      <c r="J1065" s="11"/>
      <c r="K1065" s="11"/>
    </row>
    <row r="1066" spans="9:11" x14ac:dyDescent="0.2">
      <c r="I1066" s="11"/>
      <c r="J1066" s="11"/>
      <c r="K1066" s="11"/>
    </row>
    <row r="1067" spans="9:11" x14ac:dyDescent="0.2">
      <c r="I1067" s="11"/>
      <c r="J1067" s="11"/>
      <c r="K1067" s="11"/>
    </row>
    <row r="1068" spans="9:11" x14ac:dyDescent="0.2">
      <c r="I1068" s="11"/>
      <c r="J1068" s="11"/>
      <c r="K1068" s="11"/>
    </row>
    <row r="1069" spans="9:11" x14ac:dyDescent="0.2">
      <c r="I1069" s="11"/>
      <c r="J1069" s="11"/>
      <c r="K1069" s="11"/>
    </row>
    <row r="1070" spans="9:11" x14ac:dyDescent="0.2">
      <c r="I1070" s="11"/>
      <c r="J1070" s="11"/>
      <c r="K1070" s="11"/>
    </row>
    <row r="1071" spans="9:11" x14ac:dyDescent="0.2">
      <c r="I1071" s="11"/>
      <c r="J1071" s="11"/>
      <c r="K1071" s="11"/>
    </row>
    <row r="1072" spans="9:11" x14ac:dyDescent="0.2">
      <c r="I1072" s="11"/>
      <c r="J1072" s="11"/>
      <c r="K1072" s="11"/>
    </row>
    <row r="1073" spans="9:11" x14ac:dyDescent="0.2">
      <c r="I1073" s="11"/>
      <c r="J1073" s="11"/>
      <c r="K1073" s="11"/>
    </row>
    <row r="1074" spans="9:11" x14ac:dyDescent="0.2">
      <c r="I1074" s="11"/>
      <c r="J1074" s="11"/>
      <c r="K1074" s="11"/>
    </row>
    <row r="1075" spans="9:11" x14ac:dyDescent="0.2">
      <c r="I1075" s="11"/>
      <c r="J1075" s="11"/>
      <c r="K1075" s="11"/>
    </row>
    <row r="1076" spans="9:11" x14ac:dyDescent="0.2">
      <c r="I1076" s="11"/>
      <c r="J1076" s="11"/>
      <c r="K1076" s="11"/>
    </row>
    <row r="1077" spans="9:11" x14ac:dyDescent="0.2">
      <c r="I1077" s="11"/>
      <c r="J1077" s="11"/>
      <c r="K1077" s="11"/>
    </row>
    <row r="1078" spans="9:11" x14ac:dyDescent="0.2">
      <c r="I1078" s="11"/>
      <c r="J1078" s="11"/>
      <c r="K1078" s="11"/>
    </row>
    <row r="1079" spans="9:11" x14ac:dyDescent="0.2">
      <c r="I1079" s="11"/>
      <c r="J1079" s="11"/>
      <c r="K1079" s="11"/>
    </row>
    <row r="1080" spans="9:11" x14ac:dyDescent="0.2">
      <c r="I1080" s="11"/>
      <c r="J1080" s="11"/>
      <c r="K1080" s="11"/>
    </row>
    <row r="1081" spans="9:11" x14ac:dyDescent="0.2">
      <c r="I1081" s="11"/>
      <c r="J1081" s="11"/>
      <c r="K1081" s="11"/>
    </row>
    <row r="1082" spans="9:11" x14ac:dyDescent="0.2">
      <c r="I1082" s="11"/>
      <c r="J1082" s="11"/>
      <c r="K1082" s="11"/>
    </row>
    <row r="1083" spans="9:11" x14ac:dyDescent="0.2">
      <c r="I1083" s="11"/>
      <c r="J1083" s="11"/>
      <c r="K1083" s="11"/>
    </row>
    <row r="1084" spans="9:11" x14ac:dyDescent="0.2">
      <c r="I1084" s="11"/>
      <c r="J1084" s="11"/>
      <c r="K1084" s="11"/>
    </row>
    <row r="1085" spans="9:11" x14ac:dyDescent="0.2">
      <c r="I1085" s="11"/>
      <c r="J1085" s="11"/>
      <c r="K1085" s="11"/>
    </row>
    <row r="1086" spans="9:11" x14ac:dyDescent="0.2">
      <c r="I1086" s="11"/>
      <c r="J1086" s="11"/>
      <c r="K1086" s="11"/>
    </row>
    <row r="1087" spans="9:11" x14ac:dyDescent="0.2">
      <c r="I1087" s="11"/>
      <c r="J1087" s="11"/>
      <c r="K1087" s="11"/>
    </row>
    <row r="1088" spans="9:11" x14ac:dyDescent="0.2">
      <c r="I1088" s="11"/>
      <c r="J1088" s="11"/>
      <c r="K1088" s="11"/>
    </row>
    <row r="1089" spans="9:11" x14ac:dyDescent="0.2">
      <c r="I1089" s="11"/>
      <c r="J1089" s="11"/>
      <c r="K1089" s="11"/>
    </row>
    <row r="1090" spans="9:11" x14ac:dyDescent="0.2">
      <c r="I1090" s="11"/>
      <c r="J1090" s="11"/>
      <c r="K1090" s="11"/>
    </row>
    <row r="1091" spans="9:11" x14ac:dyDescent="0.2">
      <c r="I1091" s="11"/>
      <c r="J1091" s="11"/>
      <c r="K1091" s="11"/>
    </row>
    <row r="1092" spans="9:11" x14ac:dyDescent="0.2">
      <c r="I1092" s="11"/>
      <c r="J1092" s="11"/>
      <c r="K1092" s="11"/>
    </row>
    <row r="1093" spans="9:11" x14ac:dyDescent="0.2">
      <c r="I1093" s="11"/>
      <c r="J1093" s="11"/>
      <c r="K1093" s="11"/>
    </row>
    <row r="1094" spans="9:11" x14ac:dyDescent="0.2">
      <c r="I1094" s="11"/>
      <c r="J1094" s="11"/>
      <c r="K1094" s="11"/>
    </row>
    <row r="1095" spans="9:11" x14ac:dyDescent="0.2">
      <c r="I1095" s="11"/>
      <c r="J1095" s="11"/>
      <c r="K1095" s="11"/>
    </row>
    <row r="1096" spans="9:11" x14ac:dyDescent="0.2">
      <c r="I1096" s="11"/>
      <c r="J1096" s="11"/>
      <c r="K1096" s="11"/>
    </row>
    <row r="1097" spans="9:11" x14ac:dyDescent="0.2">
      <c r="I1097" s="11"/>
      <c r="J1097" s="11"/>
      <c r="K1097" s="11"/>
    </row>
    <row r="1098" spans="9:11" x14ac:dyDescent="0.2">
      <c r="I1098" s="11"/>
      <c r="J1098" s="11"/>
      <c r="K1098" s="11"/>
    </row>
    <row r="1099" spans="9:11" x14ac:dyDescent="0.2">
      <c r="I1099" s="11"/>
      <c r="J1099" s="11"/>
      <c r="K1099" s="11"/>
    </row>
    <row r="1100" spans="9:11" x14ac:dyDescent="0.2">
      <c r="I1100" s="11"/>
      <c r="J1100" s="11"/>
      <c r="K1100" s="11"/>
    </row>
    <row r="1101" spans="9:11" x14ac:dyDescent="0.2">
      <c r="I1101" s="11"/>
      <c r="J1101" s="11"/>
      <c r="K1101" s="11"/>
    </row>
    <row r="1102" spans="9:11" x14ac:dyDescent="0.2">
      <c r="I1102" s="11"/>
      <c r="J1102" s="11"/>
      <c r="K1102" s="11"/>
    </row>
    <row r="1103" spans="9:11" x14ac:dyDescent="0.2">
      <c r="I1103" s="11"/>
      <c r="J1103" s="11"/>
      <c r="K1103" s="11"/>
    </row>
    <row r="1104" spans="9:11" x14ac:dyDescent="0.2">
      <c r="I1104" s="11"/>
      <c r="J1104" s="11"/>
      <c r="K1104" s="11"/>
    </row>
    <row r="1105" spans="9:11" x14ac:dyDescent="0.2">
      <c r="I1105" s="11"/>
      <c r="J1105" s="11"/>
      <c r="K1105" s="11"/>
    </row>
    <row r="1106" spans="9:11" x14ac:dyDescent="0.2">
      <c r="I1106" s="11"/>
      <c r="J1106" s="11"/>
      <c r="K1106" s="11"/>
    </row>
    <row r="1107" spans="9:11" x14ac:dyDescent="0.2">
      <c r="I1107" s="11"/>
      <c r="J1107" s="11"/>
      <c r="K1107" s="11"/>
    </row>
    <row r="1108" spans="9:11" x14ac:dyDescent="0.2">
      <c r="I1108" s="11"/>
      <c r="J1108" s="11"/>
      <c r="K1108" s="11"/>
    </row>
    <row r="1109" spans="9:11" x14ac:dyDescent="0.2">
      <c r="I1109" s="11"/>
      <c r="J1109" s="11"/>
      <c r="K1109" s="11"/>
    </row>
    <row r="1110" spans="9:11" x14ac:dyDescent="0.2">
      <c r="I1110" s="11"/>
      <c r="J1110" s="11"/>
      <c r="K1110" s="11"/>
    </row>
    <row r="1111" spans="9:11" x14ac:dyDescent="0.2">
      <c r="I1111" s="11"/>
      <c r="J1111" s="11"/>
      <c r="K1111" s="11"/>
    </row>
    <row r="1112" spans="9:11" x14ac:dyDescent="0.2">
      <c r="I1112" s="11"/>
      <c r="J1112" s="11"/>
      <c r="K1112" s="11"/>
    </row>
    <row r="1113" spans="9:11" x14ac:dyDescent="0.2">
      <c r="I1113" s="11"/>
      <c r="J1113" s="11"/>
      <c r="K1113" s="11"/>
    </row>
    <row r="1114" spans="9:11" x14ac:dyDescent="0.2">
      <c r="I1114" s="11"/>
      <c r="J1114" s="11"/>
      <c r="K1114" s="11"/>
    </row>
    <row r="1115" spans="9:11" x14ac:dyDescent="0.2">
      <c r="I1115" s="11"/>
      <c r="J1115" s="11"/>
      <c r="K1115" s="11"/>
    </row>
    <row r="1116" spans="9:11" x14ac:dyDescent="0.2">
      <c r="I1116" s="11"/>
      <c r="J1116" s="11"/>
      <c r="K1116" s="11"/>
    </row>
    <row r="1117" spans="9:11" x14ac:dyDescent="0.2">
      <c r="I1117" s="11"/>
      <c r="J1117" s="11"/>
      <c r="K1117" s="11"/>
    </row>
    <row r="1118" spans="9:11" x14ac:dyDescent="0.2">
      <c r="I1118" s="11"/>
      <c r="J1118" s="11"/>
      <c r="K1118" s="11"/>
    </row>
    <row r="1119" spans="9:11" x14ac:dyDescent="0.2">
      <c r="I1119" s="11"/>
      <c r="J1119" s="11"/>
      <c r="K1119" s="11"/>
    </row>
    <row r="1120" spans="9:11" x14ac:dyDescent="0.2">
      <c r="I1120" s="11"/>
      <c r="J1120" s="11"/>
      <c r="K1120" s="11"/>
    </row>
    <row r="1121" spans="9:11" x14ac:dyDescent="0.2">
      <c r="I1121" s="11"/>
      <c r="J1121" s="11"/>
      <c r="K1121" s="11"/>
    </row>
    <row r="1122" spans="9:11" x14ac:dyDescent="0.2">
      <c r="I1122" s="11"/>
      <c r="J1122" s="11"/>
      <c r="K1122" s="11"/>
    </row>
    <row r="1123" spans="9:11" x14ac:dyDescent="0.2">
      <c r="I1123" s="11"/>
      <c r="J1123" s="11"/>
      <c r="K1123" s="11"/>
    </row>
    <row r="1124" spans="9:11" x14ac:dyDescent="0.2">
      <c r="I1124" s="11"/>
      <c r="J1124" s="11"/>
      <c r="K1124" s="11"/>
    </row>
    <row r="1125" spans="9:11" x14ac:dyDescent="0.2">
      <c r="I1125" s="11"/>
      <c r="J1125" s="11"/>
      <c r="K1125" s="11"/>
    </row>
    <row r="1126" spans="9:11" x14ac:dyDescent="0.2">
      <c r="I1126" s="11"/>
      <c r="J1126" s="11"/>
      <c r="K1126" s="11"/>
    </row>
    <row r="1127" spans="9:11" x14ac:dyDescent="0.2">
      <c r="I1127" s="11"/>
      <c r="J1127" s="11"/>
      <c r="K1127" s="11"/>
    </row>
    <row r="1128" spans="9:11" x14ac:dyDescent="0.2">
      <c r="I1128" s="11"/>
      <c r="J1128" s="11"/>
      <c r="K1128" s="11"/>
    </row>
    <row r="1129" spans="9:11" x14ac:dyDescent="0.2">
      <c r="I1129" s="11"/>
      <c r="J1129" s="11"/>
      <c r="K1129" s="11"/>
    </row>
    <row r="1130" spans="9:11" x14ac:dyDescent="0.2">
      <c r="I1130" s="11"/>
      <c r="J1130" s="11"/>
      <c r="K1130" s="11"/>
    </row>
    <row r="1131" spans="9:11" x14ac:dyDescent="0.2">
      <c r="I1131" s="11"/>
      <c r="J1131" s="11"/>
      <c r="K1131" s="11"/>
    </row>
    <row r="1132" spans="9:11" x14ac:dyDescent="0.2">
      <c r="I1132" s="11"/>
      <c r="J1132" s="11"/>
      <c r="K1132" s="11"/>
    </row>
    <row r="1133" spans="9:11" x14ac:dyDescent="0.2">
      <c r="I1133" s="11"/>
      <c r="J1133" s="11"/>
      <c r="K1133" s="11"/>
    </row>
    <row r="1134" spans="9:11" x14ac:dyDescent="0.2">
      <c r="I1134" s="11"/>
      <c r="J1134" s="11"/>
      <c r="K1134" s="11"/>
    </row>
    <row r="1135" spans="9:11" x14ac:dyDescent="0.2">
      <c r="I1135" s="11"/>
      <c r="J1135" s="11"/>
      <c r="K1135" s="11"/>
    </row>
    <row r="1136" spans="9:11" x14ac:dyDescent="0.2">
      <c r="I1136" s="11"/>
      <c r="J1136" s="11"/>
      <c r="K1136" s="11"/>
    </row>
    <row r="1137" spans="9:11" x14ac:dyDescent="0.2">
      <c r="I1137" s="11"/>
      <c r="J1137" s="11"/>
      <c r="K1137" s="11"/>
    </row>
    <row r="1138" spans="9:11" x14ac:dyDescent="0.2">
      <c r="I1138" s="11"/>
      <c r="J1138" s="11"/>
      <c r="K1138" s="11"/>
    </row>
    <row r="1139" spans="9:11" x14ac:dyDescent="0.2">
      <c r="I1139" s="11"/>
      <c r="J1139" s="11"/>
      <c r="K1139" s="11"/>
    </row>
    <row r="1140" spans="9:11" x14ac:dyDescent="0.2">
      <c r="I1140" s="11"/>
      <c r="J1140" s="11"/>
      <c r="K1140" s="11"/>
    </row>
    <row r="1141" spans="9:11" x14ac:dyDescent="0.2">
      <c r="I1141" s="11"/>
      <c r="J1141" s="11"/>
      <c r="K1141" s="11"/>
    </row>
    <row r="1142" spans="9:11" x14ac:dyDescent="0.2">
      <c r="I1142" s="11"/>
      <c r="J1142" s="11"/>
      <c r="K1142" s="11"/>
    </row>
    <row r="1143" spans="9:11" x14ac:dyDescent="0.2">
      <c r="I1143" s="11"/>
      <c r="J1143" s="11"/>
      <c r="K1143" s="11"/>
    </row>
    <row r="1144" spans="9:11" x14ac:dyDescent="0.2">
      <c r="I1144" s="11"/>
      <c r="J1144" s="11"/>
      <c r="K1144" s="11"/>
    </row>
    <row r="1145" spans="9:11" x14ac:dyDescent="0.2">
      <c r="I1145" s="11"/>
      <c r="J1145" s="11"/>
      <c r="K1145" s="11"/>
    </row>
    <row r="1146" spans="9:11" x14ac:dyDescent="0.2">
      <c r="I1146" s="11"/>
      <c r="J1146" s="11"/>
      <c r="K1146" s="11"/>
    </row>
    <row r="1147" spans="9:11" x14ac:dyDescent="0.2">
      <c r="I1147" s="11"/>
      <c r="J1147" s="11"/>
      <c r="K1147" s="11"/>
    </row>
    <row r="1148" spans="9:11" x14ac:dyDescent="0.2">
      <c r="I1148" s="11"/>
      <c r="J1148" s="11"/>
      <c r="K1148" s="11"/>
    </row>
    <row r="1149" spans="9:11" x14ac:dyDescent="0.2">
      <c r="I1149" s="11"/>
      <c r="J1149" s="11"/>
      <c r="K1149" s="11"/>
    </row>
    <row r="1150" spans="9:11" x14ac:dyDescent="0.2">
      <c r="I1150" s="11"/>
      <c r="J1150" s="11"/>
      <c r="K1150" s="11"/>
    </row>
    <row r="1151" spans="9:11" x14ac:dyDescent="0.2">
      <c r="I1151" s="11"/>
      <c r="J1151" s="11"/>
      <c r="K1151" s="11"/>
    </row>
    <row r="1152" spans="9:11" x14ac:dyDescent="0.2">
      <c r="I1152" s="11"/>
      <c r="J1152" s="11"/>
      <c r="K1152" s="11"/>
    </row>
    <row r="1153" spans="9:11" x14ac:dyDescent="0.2">
      <c r="I1153" s="11"/>
      <c r="J1153" s="11"/>
      <c r="K1153" s="11"/>
    </row>
    <row r="1154" spans="9:11" x14ac:dyDescent="0.2">
      <c r="I1154" s="11"/>
      <c r="J1154" s="11"/>
      <c r="K1154" s="11"/>
    </row>
    <row r="1155" spans="9:11" x14ac:dyDescent="0.2">
      <c r="I1155" s="11"/>
      <c r="J1155" s="11"/>
      <c r="K1155" s="11"/>
    </row>
    <row r="1156" spans="9:11" x14ac:dyDescent="0.2">
      <c r="I1156" s="11"/>
      <c r="J1156" s="11"/>
      <c r="K1156" s="11"/>
    </row>
    <row r="1157" spans="9:11" x14ac:dyDescent="0.2">
      <c r="I1157" s="11"/>
      <c r="J1157" s="11"/>
      <c r="K1157" s="11"/>
    </row>
    <row r="1158" spans="9:11" x14ac:dyDescent="0.2">
      <c r="I1158" s="11"/>
      <c r="J1158" s="11"/>
      <c r="K1158" s="11"/>
    </row>
    <row r="1159" spans="9:11" x14ac:dyDescent="0.2">
      <c r="I1159" s="11"/>
      <c r="J1159" s="11"/>
      <c r="K1159" s="11"/>
    </row>
    <row r="1160" spans="9:11" x14ac:dyDescent="0.2">
      <c r="I1160" s="11"/>
      <c r="J1160" s="11"/>
      <c r="K1160" s="11"/>
    </row>
    <row r="1161" spans="9:11" x14ac:dyDescent="0.2">
      <c r="I1161" s="11"/>
      <c r="J1161" s="11"/>
      <c r="K1161" s="11"/>
    </row>
    <row r="1162" spans="9:11" x14ac:dyDescent="0.2">
      <c r="I1162" s="11"/>
      <c r="J1162" s="11"/>
      <c r="K1162" s="11"/>
    </row>
    <row r="1163" spans="9:11" x14ac:dyDescent="0.2">
      <c r="I1163" s="11"/>
      <c r="J1163" s="11"/>
      <c r="K1163" s="11"/>
    </row>
    <row r="1164" spans="9:11" x14ac:dyDescent="0.2">
      <c r="I1164" s="11"/>
      <c r="J1164" s="11"/>
      <c r="K1164" s="11"/>
    </row>
    <row r="1165" spans="9:11" x14ac:dyDescent="0.2">
      <c r="I1165" s="11"/>
      <c r="J1165" s="11"/>
      <c r="K1165" s="11"/>
    </row>
    <row r="1166" spans="9:11" x14ac:dyDescent="0.2">
      <c r="I1166" s="11"/>
      <c r="J1166" s="11"/>
      <c r="K1166" s="11"/>
    </row>
    <row r="1167" spans="9:11" x14ac:dyDescent="0.2">
      <c r="I1167" s="11"/>
      <c r="J1167" s="11"/>
      <c r="K1167" s="11"/>
    </row>
    <row r="1168" spans="9:11" x14ac:dyDescent="0.2">
      <c r="I1168" s="11"/>
      <c r="J1168" s="11"/>
      <c r="K1168" s="11"/>
    </row>
    <row r="1169" spans="9:11" x14ac:dyDescent="0.2">
      <c r="I1169" s="11"/>
      <c r="J1169" s="11"/>
      <c r="K1169" s="11"/>
    </row>
    <row r="1170" spans="9:11" x14ac:dyDescent="0.2">
      <c r="I1170" s="11"/>
      <c r="J1170" s="11"/>
      <c r="K1170" s="11"/>
    </row>
    <row r="1171" spans="9:11" x14ac:dyDescent="0.2">
      <c r="I1171" s="11"/>
      <c r="J1171" s="11"/>
      <c r="K1171" s="11"/>
    </row>
    <row r="1172" spans="9:11" x14ac:dyDescent="0.2">
      <c r="I1172" s="11"/>
      <c r="J1172" s="11"/>
      <c r="K1172" s="11"/>
    </row>
    <row r="1173" spans="9:11" x14ac:dyDescent="0.2">
      <c r="I1173" s="11"/>
      <c r="J1173" s="11"/>
      <c r="K1173" s="11"/>
    </row>
    <row r="1174" spans="9:11" x14ac:dyDescent="0.2">
      <c r="I1174" s="11"/>
      <c r="J1174" s="11"/>
      <c r="K1174" s="11"/>
    </row>
    <row r="1175" spans="9:11" x14ac:dyDescent="0.2">
      <c r="I1175" s="11"/>
      <c r="J1175" s="11"/>
      <c r="K1175" s="11"/>
    </row>
    <row r="1176" spans="9:11" x14ac:dyDescent="0.2">
      <c r="I1176" s="11"/>
      <c r="J1176" s="11"/>
      <c r="K1176" s="11"/>
    </row>
    <row r="1177" spans="9:11" x14ac:dyDescent="0.2">
      <c r="I1177" s="11"/>
      <c r="J1177" s="11"/>
      <c r="K1177" s="11"/>
    </row>
    <row r="1178" spans="9:11" x14ac:dyDescent="0.2">
      <c r="I1178" s="11"/>
      <c r="J1178" s="11"/>
      <c r="K1178" s="11"/>
    </row>
    <row r="1179" spans="9:11" x14ac:dyDescent="0.2">
      <c r="I1179" s="11"/>
      <c r="J1179" s="11"/>
      <c r="K1179" s="11"/>
    </row>
    <row r="1180" spans="9:11" x14ac:dyDescent="0.2">
      <c r="I1180" s="11"/>
      <c r="J1180" s="11"/>
      <c r="K1180" s="11"/>
    </row>
    <row r="1181" spans="9:11" x14ac:dyDescent="0.2">
      <c r="I1181" s="11"/>
      <c r="J1181" s="11"/>
      <c r="K1181" s="11"/>
    </row>
    <row r="1182" spans="9:11" x14ac:dyDescent="0.2">
      <c r="I1182" s="11"/>
      <c r="J1182" s="11"/>
      <c r="K1182" s="11"/>
    </row>
    <row r="1183" spans="9:11" x14ac:dyDescent="0.2">
      <c r="I1183" s="11"/>
      <c r="J1183" s="11"/>
      <c r="K1183" s="11"/>
    </row>
    <row r="1184" spans="9:11" x14ac:dyDescent="0.2">
      <c r="I1184" s="11"/>
      <c r="J1184" s="11"/>
      <c r="K1184" s="11"/>
    </row>
    <row r="1185" spans="9:11" x14ac:dyDescent="0.2">
      <c r="I1185" s="11"/>
      <c r="J1185" s="11"/>
      <c r="K1185" s="11"/>
    </row>
    <row r="1186" spans="9:11" x14ac:dyDescent="0.2">
      <c r="I1186" s="11"/>
      <c r="J1186" s="11"/>
      <c r="K1186" s="11"/>
    </row>
    <row r="1187" spans="9:11" x14ac:dyDescent="0.2">
      <c r="I1187" s="11"/>
      <c r="J1187" s="11"/>
      <c r="K1187" s="11"/>
    </row>
    <row r="1188" spans="9:11" x14ac:dyDescent="0.2">
      <c r="I1188" s="11"/>
      <c r="J1188" s="11"/>
      <c r="K1188" s="11"/>
    </row>
    <row r="1189" spans="9:11" x14ac:dyDescent="0.2">
      <c r="I1189" s="11"/>
      <c r="J1189" s="11"/>
      <c r="K1189" s="11"/>
    </row>
    <row r="1190" spans="9:11" x14ac:dyDescent="0.2">
      <c r="I1190" s="11"/>
      <c r="J1190" s="11"/>
      <c r="K1190" s="11"/>
    </row>
    <row r="1191" spans="9:11" x14ac:dyDescent="0.2">
      <c r="I1191" s="11"/>
      <c r="J1191" s="11"/>
      <c r="K1191" s="11"/>
    </row>
    <row r="1192" spans="9:11" x14ac:dyDescent="0.2">
      <c r="I1192" s="11"/>
      <c r="J1192" s="11"/>
      <c r="K1192" s="11"/>
    </row>
    <row r="1193" spans="9:11" x14ac:dyDescent="0.2">
      <c r="I1193" s="11"/>
      <c r="J1193" s="11"/>
      <c r="K1193" s="11"/>
    </row>
    <row r="1194" spans="9:11" x14ac:dyDescent="0.2">
      <c r="I1194" s="11"/>
      <c r="J1194" s="11"/>
      <c r="K1194" s="11"/>
    </row>
    <row r="1195" spans="9:11" x14ac:dyDescent="0.2">
      <c r="I1195" s="11"/>
      <c r="J1195" s="11"/>
      <c r="K1195" s="11"/>
    </row>
    <row r="1196" spans="9:11" x14ac:dyDescent="0.2">
      <c r="I1196" s="11"/>
      <c r="J1196" s="11"/>
      <c r="K1196" s="11"/>
    </row>
    <row r="1197" spans="9:11" x14ac:dyDescent="0.2">
      <c r="I1197" s="11"/>
      <c r="J1197" s="11"/>
      <c r="K1197" s="11"/>
    </row>
    <row r="1198" spans="9:11" x14ac:dyDescent="0.2">
      <c r="I1198" s="11"/>
      <c r="J1198" s="11"/>
      <c r="K1198" s="11"/>
    </row>
    <row r="1199" spans="9:11" x14ac:dyDescent="0.2">
      <c r="I1199" s="11"/>
      <c r="J1199" s="11"/>
      <c r="K1199" s="11"/>
    </row>
    <row r="1200" spans="9:11" x14ac:dyDescent="0.2">
      <c r="I1200" s="11"/>
      <c r="J1200" s="11"/>
      <c r="K1200" s="11"/>
    </row>
    <row r="1201" spans="9:11" x14ac:dyDescent="0.2">
      <c r="I1201" s="11"/>
      <c r="J1201" s="11"/>
      <c r="K1201" s="11"/>
    </row>
    <row r="1202" spans="9:11" x14ac:dyDescent="0.2">
      <c r="I1202" s="11"/>
      <c r="J1202" s="11"/>
      <c r="K1202" s="11"/>
    </row>
    <row r="1203" spans="9:11" x14ac:dyDescent="0.2">
      <c r="I1203" s="11"/>
      <c r="J1203" s="11"/>
      <c r="K1203" s="11"/>
    </row>
    <row r="1204" spans="9:11" x14ac:dyDescent="0.2">
      <c r="I1204" s="11"/>
      <c r="J1204" s="11"/>
      <c r="K1204" s="11"/>
    </row>
    <row r="1205" spans="9:11" x14ac:dyDescent="0.2">
      <c r="I1205" s="11"/>
      <c r="J1205" s="11"/>
      <c r="K1205" s="11"/>
    </row>
    <row r="1206" spans="9:11" x14ac:dyDescent="0.2">
      <c r="I1206" s="11"/>
      <c r="J1206" s="11"/>
      <c r="K1206" s="11"/>
    </row>
    <row r="1207" spans="9:11" x14ac:dyDescent="0.2">
      <c r="I1207" s="11"/>
      <c r="J1207" s="11"/>
      <c r="K1207" s="11"/>
    </row>
    <row r="1208" spans="9:11" x14ac:dyDescent="0.2">
      <c r="I1208" s="11"/>
      <c r="J1208" s="11"/>
      <c r="K1208" s="11"/>
    </row>
    <row r="1209" spans="9:11" x14ac:dyDescent="0.2">
      <c r="I1209" s="11"/>
      <c r="J1209" s="11"/>
      <c r="K1209" s="11"/>
    </row>
    <row r="1210" spans="9:11" x14ac:dyDescent="0.2">
      <c r="I1210" s="11"/>
      <c r="J1210" s="11"/>
      <c r="K1210" s="11"/>
    </row>
    <row r="1211" spans="9:11" x14ac:dyDescent="0.2">
      <c r="I1211" s="11"/>
      <c r="J1211" s="11"/>
      <c r="K1211" s="11"/>
    </row>
    <row r="1212" spans="9:11" x14ac:dyDescent="0.2">
      <c r="I1212" s="11"/>
      <c r="J1212" s="11"/>
      <c r="K1212" s="11"/>
    </row>
    <row r="1213" spans="9:11" x14ac:dyDescent="0.2">
      <c r="I1213" s="11"/>
      <c r="J1213" s="11"/>
      <c r="K1213" s="11"/>
    </row>
    <row r="1214" spans="9:11" x14ac:dyDescent="0.2">
      <c r="I1214" s="11"/>
      <c r="J1214" s="11"/>
      <c r="K1214" s="11"/>
    </row>
    <row r="1215" spans="9:11" x14ac:dyDescent="0.2">
      <c r="I1215" s="11"/>
      <c r="J1215" s="11"/>
      <c r="K1215" s="11"/>
    </row>
    <row r="1216" spans="9:11" x14ac:dyDescent="0.2">
      <c r="I1216" s="11"/>
      <c r="J1216" s="11"/>
      <c r="K1216" s="11"/>
    </row>
    <row r="1217" spans="9:11" x14ac:dyDescent="0.2">
      <c r="I1217" s="11"/>
      <c r="J1217" s="11"/>
      <c r="K1217" s="11"/>
    </row>
    <row r="1218" spans="9:11" x14ac:dyDescent="0.2">
      <c r="I1218" s="11"/>
      <c r="J1218" s="11"/>
      <c r="K1218" s="11"/>
    </row>
    <row r="1219" spans="9:11" x14ac:dyDescent="0.2">
      <c r="I1219" s="11"/>
      <c r="J1219" s="11"/>
      <c r="K1219" s="11"/>
    </row>
    <row r="1220" spans="9:11" x14ac:dyDescent="0.2">
      <c r="I1220" s="11"/>
      <c r="J1220" s="11"/>
      <c r="K1220" s="11"/>
    </row>
    <row r="1221" spans="9:11" x14ac:dyDescent="0.2">
      <c r="I1221" s="11"/>
      <c r="J1221" s="11"/>
      <c r="K1221" s="11"/>
    </row>
    <row r="1222" spans="9:11" x14ac:dyDescent="0.2">
      <c r="I1222" s="11"/>
      <c r="J1222" s="11"/>
      <c r="K1222" s="11"/>
    </row>
    <row r="1223" spans="9:11" x14ac:dyDescent="0.2">
      <c r="I1223" s="11"/>
      <c r="J1223" s="11"/>
      <c r="K1223" s="11"/>
    </row>
    <row r="1224" spans="9:11" x14ac:dyDescent="0.2">
      <c r="I1224" s="11"/>
      <c r="J1224" s="11"/>
      <c r="K1224" s="11"/>
    </row>
    <row r="1225" spans="9:11" x14ac:dyDescent="0.2">
      <c r="I1225" s="11"/>
      <c r="J1225" s="11"/>
      <c r="K1225" s="11"/>
    </row>
    <row r="1226" spans="9:11" x14ac:dyDescent="0.2">
      <c r="I1226" s="11"/>
      <c r="J1226" s="11"/>
      <c r="K1226" s="11"/>
    </row>
    <row r="1227" spans="9:11" x14ac:dyDescent="0.2">
      <c r="I1227" s="11"/>
      <c r="J1227" s="11"/>
      <c r="K1227" s="11"/>
    </row>
    <row r="1228" spans="9:11" x14ac:dyDescent="0.2">
      <c r="I1228" s="11"/>
      <c r="J1228" s="11"/>
      <c r="K1228" s="11"/>
    </row>
    <row r="1229" spans="9:11" x14ac:dyDescent="0.2">
      <c r="I1229" s="11"/>
      <c r="J1229" s="11"/>
      <c r="K1229" s="11"/>
    </row>
    <row r="1230" spans="9:11" x14ac:dyDescent="0.2">
      <c r="I1230" s="11"/>
      <c r="J1230" s="11"/>
      <c r="K1230" s="11"/>
    </row>
    <row r="1231" spans="9:11" x14ac:dyDescent="0.2">
      <c r="I1231" s="11"/>
      <c r="J1231" s="11"/>
      <c r="K1231" s="11"/>
    </row>
    <row r="1232" spans="9:11" x14ac:dyDescent="0.2">
      <c r="I1232" s="11"/>
      <c r="J1232" s="11"/>
      <c r="K1232" s="11"/>
    </row>
    <row r="1233" spans="9:11" x14ac:dyDescent="0.2">
      <c r="I1233" s="11"/>
      <c r="J1233" s="11"/>
      <c r="K1233" s="11"/>
    </row>
    <row r="1234" spans="9:11" x14ac:dyDescent="0.2">
      <c r="I1234" s="11"/>
      <c r="J1234" s="11"/>
      <c r="K1234" s="11"/>
    </row>
    <row r="1235" spans="9:11" x14ac:dyDescent="0.2">
      <c r="I1235" s="11"/>
      <c r="J1235" s="11"/>
      <c r="K1235" s="11"/>
    </row>
    <row r="1236" spans="9:11" x14ac:dyDescent="0.2">
      <c r="I1236" s="11"/>
      <c r="J1236" s="11"/>
      <c r="K1236" s="11"/>
    </row>
    <row r="1237" spans="9:11" x14ac:dyDescent="0.2">
      <c r="I1237" s="11"/>
      <c r="J1237" s="11"/>
      <c r="K1237" s="11"/>
    </row>
    <row r="1238" spans="9:11" x14ac:dyDescent="0.2">
      <c r="I1238" s="11"/>
      <c r="J1238" s="11"/>
      <c r="K1238" s="11"/>
    </row>
  </sheetData>
  <mergeCells count="10">
    <mergeCell ref="I8:J8"/>
    <mergeCell ref="B2:K2"/>
    <mergeCell ref="I5:J5"/>
    <mergeCell ref="I6:J6"/>
    <mergeCell ref="I7:J7"/>
    <mergeCell ref="I10:J10"/>
    <mergeCell ref="I11:J11"/>
    <mergeCell ref="I12:J12"/>
    <mergeCell ref="I13:J13"/>
    <mergeCell ref="I9:J9"/>
  </mergeCells>
  <phoneticPr fontId="21" type="noConversion"/>
  <pageMargins left="0.74803149606299213" right="0.74803149606299213" top="0.98425196850393704" bottom="0.98425196850393704" header="0" footer="0"/>
  <pageSetup paperSize="9" scale="90" orientation="portrait" r:id="rId1"/>
  <headerFooter alignWithMargins="0">
    <oddFooter>&amp;R&amp;D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19"/>
  <sheetViews>
    <sheetView workbookViewId="0">
      <selection activeCell="D3" sqref="D3"/>
    </sheetView>
  </sheetViews>
  <sheetFormatPr baseColWidth="10" defaultColWidth="11.42578125" defaultRowHeight="12.75" x14ac:dyDescent="0.2"/>
  <cols>
    <col min="1" max="1" width="3.140625" customWidth="1"/>
    <col min="2" max="2" width="11.42578125" customWidth="1"/>
    <col min="3" max="3" width="18.5703125" customWidth="1"/>
    <col min="4" max="4" width="17.5703125" customWidth="1"/>
    <col min="5" max="5" width="18" customWidth="1"/>
    <col min="7" max="8" width="11.42578125" customWidth="1"/>
    <col min="9" max="9" width="1.42578125" customWidth="1"/>
    <col min="10" max="11" width="11.42578125" customWidth="1"/>
    <col min="12" max="12" width="6" customWidth="1"/>
    <col min="13" max="17" width="11.42578125" customWidth="1"/>
    <col min="18" max="18" width="2" customWidth="1"/>
    <col min="22" max="22" width="0" hidden="1" customWidth="1"/>
  </cols>
  <sheetData>
    <row r="1" spans="2:22" ht="15.95" customHeight="1" thickBot="1" x14ac:dyDescent="0.25"/>
    <row r="2" spans="2:22" s="1" customFormat="1" ht="68.25" customHeight="1" thickBot="1" x14ac:dyDescent="0.25">
      <c r="B2" s="617" t="s">
        <v>396</v>
      </c>
      <c r="C2" s="618"/>
      <c r="D2" s="618"/>
      <c r="E2" s="619"/>
      <c r="F2"/>
      <c r="G2"/>
      <c r="H2" s="380"/>
      <c r="I2" s="380"/>
      <c r="J2" s="380"/>
      <c r="K2" s="380"/>
      <c r="L2" s="380"/>
      <c r="M2" s="380"/>
      <c r="N2" s="380"/>
      <c r="O2" s="380"/>
      <c r="P2" s="380"/>
      <c r="Q2" s="380"/>
      <c r="R2" s="380"/>
      <c r="S2" s="380"/>
    </row>
    <row r="3" spans="2:22" ht="15" customHeight="1" thickBot="1" x14ac:dyDescent="0.25">
      <c r="D3" s="498"/>
      <c r="E3" s="498"/>
    </row>
    <row r="4" spans="2:22" ht="20.100000000000001" customHeight="1" x14ac:dyDescent="0.2">
      <c r="B4" s="633" t="s">
        <v>25</v>
      </c>
      <c r="C4" s="634"/>
      <c r="D4" s="639" t="s">
        <v>340</v>
      </c>
      <c r="E4" s="644" t="s">
        <v>27</v>
      </c>
    </row>
    <row r="5" spans="2:22" ht="20.100000000000001" customHeight="1" thickBot="1" x14ac:dyDescent="0.25">
      <c r="B5" s="635"/>
      <c r="C5" s="636"/>
      <c r="D5" s="640"/>
      <c r="E5" s="645"/>
    </row>
    <row r="6" spans="2:22" ht="15" customHeight="1" x14ac:dyDescent="0.2">
      <c r="B6" s="637" t="s">
        <v>64</v>
      </c>
      <c r="C6" s="638"/>
      <c r="D6" s="631">
        <v>205.29</v>
      </c>
      <c r="E6" s="641" t="s">
        <v>28</v>
      </c>
      <c r="V6" s="628">
        <f>D6*1.0025</f>
        <v>205.80322499999997</v>
      </c>
    </row>
    <row r="7" spans="2:22" ht="15" customHeight="1" thickBot="1" x14ac:dyDescent="0.25">
      <c r="B7" s="601"/>
      <c r="C7" s="629"/>
      <c r="D7" s="632"/>
      <c r="E7" s="642"/>
      <c r="V7" s="626"/>
    </row>
    <row r="8" spans="2:22" ht="15" customHeight="1" x14ac:dyDescent="0.2">
      <c r="B8" s="601" t="s">
        <v>87</v>
      </c>
      <c r="C8" s="629"/>
      <c r="D8" s="631">
        <v>167.77</v>
      </c>
      <c r="E8" s="642"/>
      <c r="V8" s="626">
        <f>D8*1.0025</f>
        <v>168.189425</v>
      </c>
    </row>
    <row r="9" spans="2:22" ht="15" customHeight="1" thickBot="1" x14ac:dyDescent="0.25">
      <c r="B9" s="601"/>
      <c r="C9" s="629"/>
      <c r="D9" s="632"/>
      <c r="E9" s="642"/>
      <c r="V9" s="626"/>
    </row>
    <row r="10" spans="2:22" ht="15" customHeight="1" x14ac:dyDescent="0.2">
      <c r="B10" s="601" t="s">
        <v>116</v>
      </c>
      <c r="C10" s="629"/>
      <c r="D10" s="631">
        <v>138.32</v>
      </c>
      <c r="E10" s="642"/>
      <c r="V10" s="626">
        <f>D10*1.0025</f>
        <v>138.66579999999999</v>
      </c>
    </row>
    <row r="11" spans="2:22" ht="15" customHeight="1" thickBot="1" x14ac:dyDescent="0.25">
      <c r="B11" s="601"/>
      <c r="C11" s="629"/>
      <c r="D11" s="632"/>
      <c r="E11" s="642"/>
      <c r="V11" s="626"/>
    </row>
    <row r="12" spans="2:22" ht="15" customHeight="1" x14ac:dyDescent="0.2">
      <c r="B12" s="601" t="s">
        <v>156</v>
      </c>
      <c r="C12" s="629"/>
      <c r="D12" s="631">
        <v>114.03</v>
      </c>
      <c r="E12" s="642"/>
      <c r="V12" s="626">
        <f>D12*1.0025</f>
        <v>114.31507499999999</v>
      </c>
    </row>
    <row r="13" spans="2:22" ht="15" customHeight="1" thickBot="1" x14ac:dyDescent="0.25">
      <c r="B13" s="601"/>
      <c r="C13" s="629"/>
      <c r="D13" s="632"/>
      <c r="E13" s="642"/>
      <c r="V13" s="626"/>
    </row>
    <row r="14" spans="2:22" ht="15" customHeight="1" x14ac:dyDescent="0.2">
      <c r="B14" s="601" t="s">
        <v>19</v>
      </c>
      <c r="C14" s="629"/>
      <c r="D14" s="631">
        <v>100.74</v>
      </c>
      <c r="E14" s="642"/>
      <c r="V14" s="626">
        <f>D14*1.0025</f>
        <v>100.99184999999999</v>
      </c>
    </row>
    <row r="15" spans="2:22" ht="15" customHeight="1" thickBot="1" x14ac:dyDescent="0.25">
      <c r="B15" s="603"/>
      <c r="C15" s="630"/>
      <c r="D15" s="632"/>
      <c r="E15" s="643"/>
      <c r="V15" s="627"/>
    </row>
    <row r="19" spans="2:5" ht="15" customHeight="1" x14ac:dyDescent="0.2">
      <c r="B19" s="140"/>
      <c r="C19" s="140"/>
      <c r="D19" s="140"/>
      <c r="E19" s="140"/>
    </row>
  </sheetData>
  <mergeCells count="20">
    <mergeCell ref="B2:E2"/>
    <mergeCell ref="B14:C15"/>
    <mergeCell ref="D14:D15"/>
    <mergeCell ref="D12:D13"/>
    <mergeCell ref="D10:D11"/>
    <mergeCell ref="D8:D9"/>
    <mergeCell ref="B4:C5"/>
    <mergeCell ref="B6:C7"/>
    <mergeCell ref="B8:C9"/>
    <mergeCell ref="B10:C11"/>
    <mergeCell ref="B12:C13"/>
    <mergeCell ref="D6:D7"/>
    <mergeCell ref="D4:D5"/>
    <mergeCell ref="E6:E15"/>
    <mergeCell ref="E4:E5"/>
    <mergeCell ref="V14:V15"/>
    <mergeCell ref="V6:V7"/>
    <mergeCell ref="V8:V9"/>
    <mergeCell ref="V10:V11"/>
    <mergeCell ref="V12:V13"/>
  </mergeCells>
  <phoneticPr fontId="21" type="noConversion"/>
  <printOptions horizontalCentered="1"/>
  <pageMargins left="0.78740157480314965" right="0.78740157480314965" top="0.98425196850393704" bottom="0.98425196850393704" header="0" footer="0"/>
  <pageSetup paperSize="9" orientation="landscape" r:id="rId1"/>
  <headerFooter alignWithMargins="0">
    <oddFooter>&amp;R&amp;D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4"/>
  <sheetViews>
    <sheetView workbookViewId="0">
      <selection activeCell="I8" sqref="I8"/>
    </sheetView>
  </sheetViews>
  <sheetFormatPr baseColWidth="10" defaultRowHeight="12.75" x14ac:dyDescent="0.2"/>
  <cols>
    <col min="1" max="1" width="3.140625" customWidth="1"/>
    <col min="2" max="2" width="16.42578125" customWidth="1"/>
    <col min="3" max="3" width="14.85546875" customWidth="1"/>
    <col min="4" max="4" width="4.140625" customWidth="1"/>
    <col min="5" max="5" width="12.140625" hidden="1" customWidth="1"/>
    <col min="6" max="6" width="16.85546875" style="38" customWidth="1"/>
    <col min="7" max="7" width="21.42578125" customWidth="1"/>
    <col min="8" max="8" width="8.85546875" customWidth="1"/>
    <col min="9" max="9" width="6" customWidth="1"/>
  </cols>
  <sheetData>
    <row r="1" spans="2:9" ht="15.95" customHeight="1" thickBot="1" x14ac:dyDescent="0.25"/>
    <row r="2" spans="2:9" ht="20.25" x14ac:dyDescent="0.2">
      <c r="B2" s="588" t="s">
        <v>397</v>
      </c>
      <c r="C2" s="646"/>
      <c r="D2" s="646"/>
      <c r="E2" s="646"/>
      <c r="F2" s="646"/>
      <c r="G2" s="589"/>
      <c r="H2" s="13"/>
      <c r="I2" s="14"/>
    </row>
    <row r="3" spans="2:9" ht="20.25" x14ac:dyDescent="0.2">
      <c r="B3" s="590"/>
      <c r="C3" s="647"/>
      <c r="D3" s="647"/>
      <c r="E3" s="647"/>
      <c r="F3" s="647"/>
      <c r="G3" s="591"/>
      <c r="H3" s="13"/>
      <c r="I3" s="14"/>
    </row>
    <row r="4" spans="2:9" ht="21" thickBot="1" x14ac:dyDescent="0.25">
      <c r="B4" s="592"/>
      <c r="C4" s="648"/>
      <c r="D4" s="648"/>
      <c r="E4" s="648"/>
      <c r="F4" s="648"/>
      <c r="G4" s="593"/>
      <c r="H4" s="13"/>
      <c r="I4" s="14"/>
    </row>
    <row r="5" spans="2:9" ht="15" customHeight="1" thickBot="1" x14ac:dyDescent="0.25">
      <c r="B5" s="14"/>
      <c r="C5" s="14"/>
      <c r="D5" s="14"/>
      <c r="E5" s="14"/>
      <c r="F5" s="97"/>
      <c r="G5" s="14"/>
      <c r="H5" s="14"/>
      <c r="I5" s="14"/>
    </row>
    <row r="6" spans="2:9" ht="44.25" customHeight="1" thickBot="1" x14ac:dyDescent="0.25">
      <c r="B6" s="381" t="s">
        <v>25</v>
      </c>
      <c r="C6" s="649" t="s">
        <v>29</v>
      </c>
      <c r="D6" s="650"/>
      <c r="E6" s="382" t="s">
        <v>56</v>
      </c>
      <c r="F6" s="383" t="s">
        <v>340</v>
      </c>
      <c r="G6" s="26" t="s">
        <v>30</v>
      </c>
    </row>
    <row r="7" spans="2:9" ht="20.100000000000001" customHeight="1" x14ac:dyDescent="0.2">
      <c r="B7" s="651" t="s">
        <v>31</v>
      </c>
      <c r="C7" s="654" t="s">
        <v>32</v>
      </c>
      <c r="D7" s="655"/>
      <c r="E7" s="412" t="e">
        <f>#REF!*12</f>
        <v>#REF!</v>
      </c>
      <c r="F7" s="384">
        <f>G7*I7</f>
        <v>290.28000000000003</v>
      </c>
      <c r="G7" s="387">
        <v>12</v>
      </c>
      <c r="I7" s="479">
        <v>24.19</v>
      </c>
    </row>
    <row r="8" spans="2:9" ht="20.100000000000001" customHeight="1" x14ac:dyDescent="0.2">
      <c r="B8" s="652"/>
      <c r="C8" s="656" t="s">
        <v>33</v>
      </c>
      <c r="D8" s="657"/>
      <c r="E8" s="413" t="e">
        <f>#REF!*12</f>
        <v>#REF!</v>
      </c>
      <c r="F8" s="139">
        <f>G8*I7</f>
        <v>193.52</v>
      </c>
      <c r="G8" s="388">
        <v>8</v>
      </c>
    </row>
    <row r="9" spans="2:9" ht="20.100000000000001" customHeight="1" thickBot="1" x14ac:dyDescent="0.25">
      <c r="B9" s="653"/>
      <c r="C9" s="658" t="s">
        <v>34</v>
      </c>
      <c r="D9" s="659"/>
      <c r="E9" s="414" t="e">
        <f>#REF!*12</f>
        <v>#REF!</v>
      </c>
      <c r="F9" s="385">
        <f>G9*I7</f>
        <v>96.76</v>
      </c>
      <c r="G9" s="389">
        <v>4</v>
      </c>
    </row>
    <row r="14" spans="2:9" ht="15.75" x14ac:dyDescent="0.2">
      <c r="B14" s="140"/>
      <c r="C14" s="140"/>
      <c r="D14" s="140"/>
      <c r="E14" s="140"/>
      <c r="F14" s="140"/>
      <c r="G14" s="140"/>
    </row>
  </sheetData>
  <mergeCells count="6">
    <mergeCell ref="B2:G4"/>
    <mergeCell ref="C6:D6"/>
    <mergeCell ref="B7:B9"/>
    <mergeCell ref="C7:D7"/>
    <mergeCell ref="C8:D8"/>
    <mergeCell ref="C9:D9"/>
  </mergeCells>
  <phoneticPr fontId="21" type="noConversion"/>
  <pageMargins left="0.74803149606299213" right="0.74803149606299213" top="0.98425196850393704" bottom="0.98425196850393704" header="0" footer="0"/>
  <pageSetup paperSize="9"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Laborales adscrito </vt:lpstr>
      <vt:lpstr>diferenciados </vt:lpstr>
      <vt:lpstr>Laborales base</vt:lpstr>
      <vt:lpstr>SUELDO</vt:lpstr>
      <vt:lpstr>ESPECÍFICO</vt:lpstr>
      <vt:lpstr>Trienios</vt:lpstr>
      <vt:lpstr>Cond.Trabajo</vt:lpstr>
      <vt:lpstr>residencia</vt:lpstr>
      <vt:lpstr>rotación</vt:lpstr>
      <vt:lpstr>nocturnidad</vt:lpstr>
      <vt:lpstr>guardias</vt:lpstr>
      <vt:lpstr>supervisión</vt:lpstr>
      <vt:lpstr>especial dedicación</vt:lpstr>
      <vt:lpstr>festivos especiales</vt:lpstr>
      <vt:lpstr>QUEBRANTO MONEDA</vt:lpstr>
      <vt:lpstr>DESTINO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lmarquez</dc:creator>
  <cp:lastModifiedBy>Begoña García García</cp:lastModifiedBy>
  <cp:lastPrinted>2024-06-27T09:57:00Z</cp:lastPrinted>
  <dcterms:created xsi:type="dcterms:W3CDTF">2008-12-02T10:35:18Z</dcterms:created>
  <dcterms:modified xsi:type="dcterms:W3CDTF">2024-11-28T08:16:26Z</dcterms:modified>
</cp:coreProperties>
</file>